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36" windowWidth="19428" windowHeight="11028" activeTab="1"/>
  </bookViews>
  <sheets>
    <sheet name="Summary Slide" sheetId="2" r:id="rId1"/>
    <sheet name="SUMMER18_USA" sheetId="1" r:id="rId2"/>
  </sheets>
  <definedNames>
    <definedName name="__xlnm._FilterDatabase" localSheetId="1">SUMMER18_USA!#REF!</definedName>
    <definedName name="__xlnm._FilterDatabase">#REF!</definedName>
    <definedName name="__xlnm._FilterDatabase_1">"#REF!"</definedName>
    <definedName name="__xlnm.Criteria">#N/A</definedName>
    <definedName name="__xlnm.Criteria_2">#N/A</definedName>
    <definedName name="__xlnm.Extract">#N/A</definedName>
    <definedName name="__xlnm.Extract_2">#N/A</definedName>
    <definedName name="_xlnm.Print_Area" localSheetId="0">'Summary Slide'!$A$1:$H$71</definedName>
    <definedName name="_xlnm.Print_Area" localSheetId="1">SUMMER18_USA!$A$1:$P$110</definedName>
  </definedNames>
  <calcPr calcId="124519"/>
</workbook>
</file>

<file path=xl/calcChain.xml><?xml version="1.0" encoding="utf-8"?>
<calcChain xmlns="http://schemas.openxmlformats.org/spreadsheetml/2006/main">
  <c r="N17" i="1"/>
  <c r="N187" l="1"/>
  <c r="O187" s="1"/>
  <c r="M187"/>
  <c r="N186"/>
  <c r="M186"/>
  <c r="N185"/>
  <c r="O185" s="1"/>
  <c r="M185"/>
  <c r="N184"/>
  <c r="O184" s="1"/>
  <c r="M184"/>
  <c r="N183"/>
  <c r="O183" s="1"/>
  <c r="M183"/>
  <c r="N182"/>
  <c r="O182" s="1"/>
  <c r="M182"/>
  <c r="N181"/>
  <c r="M181"/>
  <c r="N180"/>
  <c r="O180" s="1"/>
  <c r="M180"/>
  <c r="N179"/>
  <c r="O179" s="1"/>
  <c r="M179"/>
  <c r="N178"/>
  <c r="O178" s="1"/>
  <c r="M178"/>
  <c r="N177"/>
  <c r="O177" s="1"/>
  <c r="M177"/>
  <c r="O176"/>
  <c r="N176"/>
  <c r="M176"/>
  <c r="N175"/>
  <c r="O175" s="1"/>
  <c r="M175"/>
  <c r="N174"/>
  <c r="O174" s="1"/>
  <c r="M174"/>
  <c r="N173"/>
  <c r="O173" s="1"/>
  <c r="M173"/>
  <c r="O172"/>
  <c r="N172"/>
  <c r="M172"/>
  <c r="N171"/>
  <c r="O171" s="1"/>
  <c r="M171"/>
  <c r="N170"/>
  <c r="O170" s="1"/>
  <c r="M170"/>
  <c r="N169"/>
  <c r="O169" s="1"/>
  <c r="M169"/>
  <c r="O168"/>
  <c r="N168"/>
  <c r="M168"/>
  <c r="N167"/>
  <c r="O167" s="1"/>
  <c r="M167"/>
  <c r="N166"/>
  <c r="O166" s="1"/>
  <c r="M166"/>
  <c r="N165"/>
  <c r="O165" s="1"/>
  <c r="M165"/>
  <c r="N164"/>
  <c r="O164" s="1"/>
  <c r="M164"/>
  <c r="N163"/>
  <c r="O163" s="1"/>
  <c r="M163"/>
  <c r="N162"/>
  <c r="O162" s="1"/>
  <c r="M162"/>
  <c r="N161"/>
  <c r="O161" s="1"/>
  <c r="M161"/>
  <c r="O160"/>
  <c r="N160"/>
  <c r="M160"/>
  <c r="N159"/>
  <c r="O159" s="1"/>
  <c r="M159"/>
  <c r="N158"/>
  <c r="M158"/>
  <c r="N157"/>
  <c r="O157" s="1"/>
  <c r="M157"/>
  <c r="O156"/>
  <c r="N156"/>
  <c r="M156"/>
  <c r="N155"/>
  <c r="O155" s="1"/>
  <c r="M155"/>
  <c r="N151"/>
  <c r="O151" s="1"/>
  <c r="M151"/>
  <c r="N150"/>
  <c r="O150" s="1"/>
  <c r="M150"/>
  <c r="N149"/>
  <c r="O149" s="1"/>
  <c r="M149"/>
  <c r="N148"/>
  <c r="O148" s="1"/>
  <c r="M148"/>
  <c r="N147"/>
  <c r="O147" s="1"/>
  <c r="M147"/>
  <c r="N146"/>
  <c r="O146" s="1"/>
  <c r="M146"/>
  <c r="N142"/>
  <c r="O142" s="1"/>
  <c r="N141"/>
  <c r="O141" s="1"/>
  <c r="N140"/>
  <c r="O140" s="1"/>
  <c r="N139"/>
  <c r="O139" s="1"/>
  <c r="N138"/>
  <c r="O138" s="1"/>
  <c r="N137"/>
  <c r="O137" s="1"/>
  <c r="N136"/>
  <c r="O136" s="1"/>
  <c r="N135"/>
  <c r="O135" s="1"/>
  <c r="N134"/>
  <c r="O134" s="1"/>
  <c r="N133"/>
  <c r="O133" s="1"/>
  <c r="N132"/>
  <c r="O132" s="1"/>
  <c r="N131"/>
  <c r="O131" s="1"/>
  <c r="N130"/>
  <c r="O130" s="1"/>
  <c r="N129"/>
  <c r="N128"/>
  <c r="O128" s="1"/>
  <c r="N127"/>
  <c r="O127" s="1"/>
  <c r="N126"/>
  <c r="O126" s="1"/>
  <c r="N125"/>
  <c r="O125" s="1"/>
  <c r="N124"/>
  <c r="O124" s="1"/>
  <c r="N123"/>
  <c r="O123" s="1"/>
  <c r="N122"/>
  <c r="N121"/>
  <c r="O121" s="1"/>
  <c r="N120"/>
  <c r="O120" s="1"/>
  <c r="N119"/>
  <c r="O119" s="1"/>
  <c r="N118"/>
  <c r="O118" s="1"/>
  <c r="N117"/>
  <c r="O117" s="1"/>
  <c r="N116"/>
  <c r="O116" s="1"/>
  <c r="N115"/>
  <c r="O115" s="1"/>
  <c r="N114"/>
  <c r="O114" s="1"/>
  <c r="N113"/>
  <c r="O113" s="1"/>
  <c r="N112"/>
  <c r="O112" s="1"/>
  <c r="N111"/>
  <c r="O111" s="1"/>
  <c r="N110"/>
  <c r="O110" s="1"/>
  <c r="N109"/>
  <c r="O109" s="1"/>
  <c r="N108"/>
  <c r="O108" s="1"/>
  <c r="N107"/>
  <c r="O107" s="1"/>
  <c r="N106"/>
  <c r="O106" s="1"/>
  <c r="N105"/>
  <c r="O105" s="1"/>
  <c r="N104"/>
  <c r="O104" s="1"/>
  <c r="N103"/>
  <c r="N102"/>
  <c r="O102" s="1"/>
  <c r="N101"/>
  <c r="O101" s="1"/>
  <c r="N100"/>
  <c r="O100" s="1"/>
  <c r="N99"/>
  <c r="O99" s="1"/>
  <c r="N98"/>
  <c r="O98" s="1"/>
  <c r="N97"/>
  <c r="O97" s="1"/>
  <c r="N96"/>
  <c r="O96" s="1"/>
  <c r="N95"/>
  <c r="O95" s="1"/>
  <c r="N94"/>
  <c r="O94" s="1"/>
  <c r="N93"/>
  <c r="O93" s="1"/>
  <c r="N92"/>
  <c r="O92" s="1"/>
  <c r="N91"/>
  <c r="O91" s="1"/>
  <c r="N90"/>
  <c r="O90" s="1"/>
  <c r="N89"/>
  <c r="O89" s="1"/>
  <c r="N88"/>
  <c r="O88" s="1"/>
  <c r="N87"/>
  <c r="O87" s="1"/>
  <c r="N86"/>
  <c r="N85"/>
  <c r="O85" s="1"/>
  <c r="N81"/>
  <c r="O81" s="1"/>
  <c r="M81"/>
  <c r="N80"/>
  <c r="O80" s="1"/>
  <c r="M80"/>
  <c r="N79"/>
  <c r="O79" s="1"/>
  <c r="M79"/>
  <c r="N78"/>
  <c r="O78" s="1"/>
  <c r="M78"/>
  <c r="N77"/>
  <c r="O77" s="1"/>
  <c r="M77"/>
  <c r="N76"/>
  <c r="O76" s="1"/>
  <c r="M76"/>
  <c r="N75"/>
  <c r="O75" s="1"/>
  <c r="M75"/>
  <c r="O74"/>
  <c r="N74"/>
  <c r="M74"/>
  <c r="N73"/>
  <c r="O73" s="1"/>
  <c r="M73"/>
  <c r="N72"/>
  <c r="O72" s="1"/>
  <c r="M72"/>
  <c r="N71"/>
  <c r="M71"/>
  <c r="O70"/>
  <c r="N70"/>
  <c r="M70"/>
  <c r="N69"/>
  <c r="O69" s="1"/>
  <c r="M69"/>
  <c r="N68"/>
  <c r="O68" s="1"/>
  <c r="M68"/>
  <c r="N67"/>
  <c r="O67" s="1"/>
  <c r="M67"/>
  <c r="O66"/>
  <c r="N66"/>
  <c r="M66"/>
  <c r="N65"/>
  <c r="O65" s="1"/>
  <c r="M65"/>
  <c r="N64"/>
  <c r="O64" s="1"/>
  <c r="M64"/>
  <c r="N63"/>
  <c r="M63"/>
  <c r="N62"/>
  <c r="O62" s="1"/>
  <c r="M62"/>
  <c r="N61"/>
  <c r="O61" s="1"/>
  <c r="M61"/>
  <c r="N60"/>
  <c r="O60" s="1"/>
  <c r="M60"/>
  <c r="N59"/>
  <c r="O59" s="1"/>
  <c r="M59"/>
  <c r="O58"/>
  <c r="N58"/>
  <c r="M58"/>
  <c r="N57"/>
  <c r="O57" s="1"/>
  <c r="M57"/>
  <c r="N56"/>
  <c r="O56" s="1"/>
  <c r="M56"/>
  <c r="N55"/>
  <c r="O55" s="1"/>
  <c r="M55"/>
  <c r="N54"/>
  <c r="O54" s="1"/>
  <c r="M54"/>
  <c r="N53"/>
  <c r="M53"/>
  <c r="N52"/>
  <c r="O52" s="1"/>
  <c r="M52"/>
  <c r="N51"/>
  <c r="O51" s="1"/>
  <c r="M51"/>
  <c r="N50"/>
  <c r="O50" s="1"/>
  <c r="M50"/>
  <c r="N49"/>
  <c r="O49" s="1"/>
  <c r="M49"/>
  <c r="N48"/>
  <c r="O48" s="1"/>
  <c r="M48"/>
  <c r="N47"/>
  <c r="O47" s="1"/>
  <c r="M47"/>
  <c r="O46"/>
  <c r="N46"/>
  <c r="M46"/>
  <c r="N45"/>
  <c r="O45" s="1"/>
  <c r="M45"/>
  <c r="N44"/>
  <c r="M44"/>
  <c r="N43"/>
  <c r="O43" s="1"/>
  <c r="M43"/>
  <c r="N42"/>
  <c r="O42" s="1"/>
  <c r="M42"/>
  <c r="N41"/>
  <c r="O41" s="1"/>
  <c r="M41"/>
  <c r="N40"/>
  <c r="O40" s="1"/>
  <c r="M40"/>
  <c r="N39"/>
  <c r="O39" s="1"/>
  <c r="M39"/>
  <c r="O38"/>
  <c r="N38"/>
  <c r="M38"/>
  <c r="N37"/>
  <c r="O37" s="1"/>
  <c r="M37"/>
  <c r="N36"/>
  <c r="O36" s="1"/>
  <c r="M36"/>
  <c r="N35"/>
  <c r="O35" s="1"/>
  <c r="M35"/>
  <c r="N34"/>
  <c r="O34" s="1"/>
  <c r="M34"/>
  <c r="N33"/>
  <c r="O33" s="1"/>
  <c r="M33"/>
  <c r="N32"/>
  <c r="O32" s="1"/>
  <c r="M32"/>
  <c r="N31"/>
  <c r="O31" s="1"/>
  <c r="M31"/>
  <c r="O30"/>
  <c r="N30"/>
  <c r="M30"/>
  <c r="N29"/>
  <c r="O29" s="1"/>
  <c r="M29"/>
  <c r="N28"/>
  <c r="O28" s="1"/>
  <c r="M28"/>
  <c r="N27"/>
  <c r="O27" s="1"/>
  <c r="M27"/>
  <c r="N26"/>
  <c r="O26" s="1"/>
  <c r="M26"/>
  <c r="N25"/>
  <c r="O25" s="1"/>
  <c r="M25"/>
  <c r="N24"/>
  <c r="O24" s="1"/>
  <c r="M24"/>
  <c r="N23"/>
  <c r="O23" s="1"/>
  <c r="M23"/>
  <c r="O22"/>
  <c r="N22"/>
  <c r="M22"/>
  <c r="N21"/>
  <c r="O21" s="1"/>
  <c r="M21"/>
  <c r="N20"/>
  <c r="O20" s="1"/>
  <c r="M20"/>
  <c r="N19"/>
  <c r="O19" s="1"/>
  <c r="M19"/>
  <c r="N18"/>
  <c r="O18" s="1"/>
  <c r="M18"/>
  <c r="O17"/>
  <c r="M17"/>
  <c r="N16"/>
  <c r="O16" s="1"/>
  <c r="M16"/>
  <c r="N154"/>
  <c r="O154" s="1"/>
  <c r="M154"/>
  <c r="N145"/>
  <c r="M145"/>
  <c r="N84"/>
  <c r="O84" s="1"/>
  <c r="O53" l="1"/>
  <c r="U18" s="1"/>
  <c r="F20" i="2" s="1"/>
  <c r="T18" i="1"/>
  <c r="E20" i="2" s="1"/>
  <c r="O186" i="1"/>
  <c r="U33" s="1"/>
  <c r="F35" i="2" s="1"/>
  <c r="T33" i="1"/>
  <c r="E35" i="2" s="1"/>
  <c r="O181" i="1"/>
  <c r="U32" s="1"/>
  <c r="F34" i="2" s="1"/>
  <c r="T32" i="1"/>
  <c r="E34" i="2" s="1"/>
  <c r="U31" i="1"/>
  <c r="F33" i="2" s="1"/>
  <c r="O158" i="1"/>
  <c r="U30" s="1"/>
  <c r="F32" i="2" s="1"/>
  <c r="T30" i="1"/>
  <c r="E32" i="2" s="1"/>
  <c r="O129" i="1"/>
  <c r="U26" s="1"/>
  <c r="F28" i="2" s="1"/>
  <c r="T26" i="1"/>
  <c r="E28" i="2" s="1"/>
  <c r="O122" i="1"/>
  <c r="U25" s="1"/>
  <c r="F27" i="2" s="1"/>
  <c r="T25" i="1"/>
  <c r="E27" i="2" s="1"/>
  <c r="O86" i="1"/>
  <c r="U23" s="1"/>
  <c r="F25" i="2" s="1"/>
  <c r="T23" i="1"/>
  <c r="E25" i="2" s="1"/>
  <c r="O103" i="1"/>
  <c r="U24" s="1"/>
  <c r="F26" i="2" s="1"/>
  <c r="T24" i="1"/>
  <c r="E26" i="2" s="1"/>
  <c r="O63" i="1"/>
  <c r="U19" s="1"/>
  <c r="F21" i="2" s="1"/>
  <c r="T19" i="1"/>
  <c r="E21" i="2" s="1"/>
  <c r="O71" i="1"/>
  <c r="U20" s="1"/>
  <c r="F22" i="2" s="1"/>
  <c r="T20" i="1"/>
  <c r="E22" i="2" s="1"/>
  <c r="O44" i="1"/>
  <c r="U17" s="1"/>
  <c r="F19" i="2" s="1"/>
  <c r="T17" i="1"/>
  <c r="E19" i="2" s="1"/>
  <c r="O145" i="1"/>
  <c r="U27" s="1"/>
  <c r="F29" i="2" s="1"/>
  <c r="T27" i="1"/>
  <c r="E29" i="2" s="1"/>
  <c r="T31" i="1"/>
  <c r="E33" i="2" s="1"/>
  <c r="N15" i="1"/>
  <c r="M15"/>
  <c r="O192"/>
  <c r="O197" l="1"/>
  <c r="D10" i="2" s="1"/>
  <c r="D6" s="1"/>
  <c r="T16" i="1"/>
  <c r="E18" i="2" s="1"/>
  <c r="O15" i="1"/>
  <c r="U16" s="1"/>
  <c r="F18" i="2" s="1"/>
  <c r="O190" i="1" l="1"/>
  <c r="O194" s="1"/>
  <c r="D12" i="2" l="1"/>
  <c r="V31" i="1"/>
  <c r="V25"/>
  <c r="V19"/>
  <c r="V32"/>
  <c r="V26"/>
  <c r="V20"/>
  <c r="V33"/>
  <c r="V27"/>
  <c r="V23"/>
  <c r="V17"/>
  <c r="V30"/>
  <c r="V24"/>
  <c r="V18"/>
  <c r="V16"/>
  <c r="D125" i="2"/>
  <c r="D119" s="1"/>
  <c r="D118"/>
  <c r="D116"/>
  <c r="D117"/>
  <c r="D120"/>
  <c r="G20" l="1"/>
  <c r="G28"/>
  <c r="G35"/>
  <c r="G21"/>
  <c r="G29"/>
  <c r="G25"/>
  <c r="G32"/>
  <c r="G22"/>
  <c r="G18"/>
  <c r="G26"/>
  <c r="G19"/>
  <c r="G27"/>
  <c r="G34"/>
  <c r="G33"/>
  <c r="D8"/>
</calcChain>
</file>

<file path=xl/sharedStrings.xml><?xml version="1.0" encoding="utf-8"?>
<sst xmlns="http://schemas.openxmlformats.org/spreadsheetml/2006/main" count="616" uniqueCount="419">
  <si>
    <t>Bill To:</t>
  </si>
  <si>
    <t>Ship To:</t>
  </si>
  <si>
    <t>Order Date</t>
  </si>
  <si>
    <t>Ship Date</t>
  </si>
  <si>
    <t>Buyer</t>
  </si>
  <si>
    <t>p. 306 - 565 - 0744</t>
  </si>
  <si>
    <t>Sales Rep</t>
  </si>
  <si>
    <t>f. 306 - 352 - 4110</t>
  </si>
  <si>
    <t>Customer PO#</t>
  </si>
  <si>
    <t>e. info@tentree.com</t>
  </si>
  <si>
    <t>Special Instructions:</t>
  </si>
  <si>
    <t>Name</t>
  </si>
  <si>
    <t>Description</t>
  </si>
  <si>
    <t>Product ID</t>
  </si>
  <si>
    <t>Price</t>
  </si>
  <si>
    <t>MSRP</t>
  </si>
  <si>
    <t>Qty</t>
  </si>
  <si>
    <t>Total</t>
  </si>
  <si>
    <t>XS</t>
  </si>
  <si>
    <t>S</t>
  </si>
  <si>
    <t>M</t>
  </si>
  <si>
    <t>L</t>
  </si>
  <si>
    <t>XL</t>
  </si>
  <si>
    <t>XXL</t>
  </si>
  <si>
    <t>3XL</t>
  </si>
  <si>
    <t>ONE</t>
  </si>
  <si>
    <t>SUBTOTAL</t>
  </si>
  <si>
    <t>TAX</t>
  </si>
  <si>
    <t>TOTAL</t>
  </si>
  <si>
    <t>(Minimum Order Size: $1,500)</t>
  </si>
  <si>
    <t>Total Units</t>
  </si>
  <si>
    <t>Jersey Tank Top</t>
  </si>
  <si>
    <t>Jersey T-Shirt</t>
  </si>
  <si>
    <t>3.25 Sleeve Henley</t>
  </si>
  <si>
    <t>Fleece Hoodie</t>
  </si>
  <si>
    <t>Zip Up Fleece Hoodie</t>
  </si>
  <si>
    <t>SM</t>
  </si>
  <si>
    <t>LXL</t>
  </si>
  <si>
    <t>trees planted</t>
  </si>
  <si>
    <t>Random Impact Facts</t>
  </si>
  <si>
    <t xml:space="preserve"> farmer(s) being provided with the necessary resources to pull their families out of poverty. In Senegal, we work with over 200 farmers to educate them on the importance of planting fruit and medicinal trees while also providing them with the resources to do so. Through this program, farmers are able to escape unsustainable farming practices and earn up to six times as much off the fruit these trees produce. Thank you for your impact!</t>
  </si>
  <si>
    <t>tentree Impact Calculator &amp; Order Summary</t>
  </si>
  <si>
    <t>total units</t>
  </si>
  <si>
    <t>impact fact</t>
  </si>
  <si>
    <t>total cost</t>
  </si>
  <si>
    <t>delivery window</t>
  </si>
  <si>
    <t xml:space="preserve"> days of employment. In Madagascar, we help to provide much needed employment to people who would otherwise live off less than $2 per day. The locals use this additional income to purchase food, clothes, healthcare, and pay for their children's schooling. As well, the trees planted in Madagascar will serve as important fish hatcheries which will benefit the entire community as the numerous fish species begin to return. Thank you for your impact!</t>
  </si>
  <si>
    <t xml:space="preserve">     **Please note on shoulder seasons (Summer &amp; Holiday) we only offer one ship window</t>
  </si>
  <si>
    <t xml:space="preserve"> acres of land being restored. In Haiti and Nepal this land restoration is particularly important due to the harsh impact of soil erosion and the prevalance of hurricanes and earthquakes. These trees can have a live saving impact as they strengthen the soil and prevent landslides in the rainy season or during disasters. Thank you for your impact!</t>
  </si>
  <si>
    <t>order breakdown</t>
  </si>
  <si>
    <t xml:space="preserve"> kilograms of mangoes per year once fully grown. In Senegal, mango trees are one of the key species we plant as it yields such a large amount of fruit. Just 20 trees can yield enough fruit for an entire family, often leaving enough to sell in the local markets.</t>
  </si>
  <si>
    <t>Thank you for your impact!</t>
  </si>
  <si>
    <t>Sublimated Tee</t>
  </si>
  <si>
    <t>3.25 Sleeve</t>
  </si>
  <si>
    <t>Jersey Long Sleeve Henley</t>
  </si>
  <si>
    <t>Sweatshort</t>
  </si>
  <si>
    <t>Jersey Colourblock Tank Top</t>
  </si>
  <si>
    <t>SU18-MKCHI-GRN</t>
  </si>
  <si>
    <t>SU18-MKCHI-BLU2</t>
  </si>
  <si>
    <t>Jersey Pocket Tank Top</t>
  </si>
  <si>
    <t>SU18-MKPAR-GRY</t>
  </si>
  <si>
    <t>SU18-MKPAR-BLU1</t>
  </si>
  <si>
    <t>SU18-MKPAR-BLK</t>
  </si>
  <si>
    <t>Lowlands Vintage Tank (Outer Space)</t>
  </si>
  <si>
    <t>Lowlands Vintage Tank (Sage)</t>
  </si>
  <si>
    <t>Lowlands Vintage Tank (Blue Bonnet)</t>
  </si>
  <si>
    <t>Lowlands Vintage Tank (Pompian Red)</t>
  </si>
  <si>
    <t>SU18-MKLOW-BLU</t>
  </si>
  <si>
    <t>SU18-MKLOW-GRN</t>
  </si>
  <si>
    <t>SU18-MKLOW-BLU1</t>
  </si>
  <si>
    <t>SU18-MKLOW-RED</t>
  </si>
  <si>
    <t>Rapti Barrel Tee (Cloudburst)</t>
  </si>
  <si>
    <t>Rapti Barrel Tee (Moonstruck)</t>
  </si>
  <si>
    <t>Rapti Barrel Tee (Blue Bonnet)</t>
  </si>
  <si>
    <t>SU18-MJRAP-GRY</t>
  </si>
  <si>
    <t>SU18-MJRAP-GRY1</t>
  </si>
  <si>
    <t>SU18-MJRAP-BLU1</t>
  </si>
  <si>
    <t>Juniper Tee (Sage)</t>
  </si>
  <si>
    <t>Juniper Tee (Meteorite)</t>
  </si>
  <si>
    <t>Juniper Tee (Atlanti Deep)</t>
  </si>
  <si>
    <t>Juniper Tee (Blue Bonnet)</t>
  </si>
  <si>
    <t>SU18-MJJUN-GRN</t>
  </si>
  <si>
    <t>SU18-MJJUN-BLU1</t>
  </si>
  <si>
    <t>SU18-MJJUN-BLU3</t>
  </si>
  <si>
    <t>SU18-MJJUN-BLK</t>
  </si>
  <si>
    <t>Jersey Raglan T-Shirt</t>
  </si>
  <si>
    <t>SU18-MJSAU-BLU4</t>
  </si>
  <si>
    <t>SU18-MJSAU-GRN</t>
  </si>
  <si>
    <t>Tiger Tee (Cloudburst)</t>
  </si>
  <si>
    <t>Tiger Tee (Skylight)</t>
  </si>
  <si>
    <t>SU18-MJTIG-GRY</t>
  </si>
  <si>
    <t>SU18-MJTIG-BLU4</t>
  </si>
  <si>
    <t>Takeout Tee (Porcelain)</t>
  </si>
  <si>
    <t>Takeout Tee (Atlantic Deep)</t>
  </si>
  <si>
    <t>Takeout Tee (Moonstruck)</t>
  </si>
  <si>
    <t>SU18-MJTAK-GRY1</t>
  </si>
  <si>
    <t>SU18-MJTAK-BLU3</t>
  </si>
  <si>
    <t>SU18-MJTAK-BLU2</t>
  </si>
  <si>
    <t>Parsa Pocket Tee (Sage)</t>
  </si>
  <si>
    <t>SU18-MJPAR-BLK</t>
  </si>
  <si>
    <t>SU18-MJPAR-GRN</t>
  </si>
  <si>
    <t>SU18-MJNOR-BLK</t>
  </si>
  <si>
    <t>SU18-MJNOR-BLU</t>
  </si>
  <si>
    <t>Northern Juniper (Outer Space Multi)</t>
  </si>
  <si>
    <t>Northern Juniper (Meteorite Multi)</t>
  </si>
  <si>
    <t>Navigate Tee (Pompian Red)</t>
  </si>
  <si>
    <t>Navigate Tee (Skylight)</t>
  </si>
  <si>
    <t>SU18-MJNAV-RED</t>
  </si>
  <si>
    <t>SU18-MJNAV-BLU4</t>
  </si>
  <si>
    <t>Paddler Elms (Cloudburst)</t>
  </si>
  <si>
    <t>Paddler Elms (Porcelain)</t>
  </si>
  <si>
    <t>SU18-MJCHI-GRN</t>
  </si>
  <si>
    <t>SU18-MJCHI-BLK</t>
  </si>
  <si>
    <t>SU18-MJBRI-BLU1</t>
  </si>
  <si>
    <t>SU18-MJBRI-GRN</t>
  </si>
  <si>
    <t>SU18-MJBRI-BLU</t>
  </si>
  <si>
    <t>Long Tee Henley (Porcelain)</t>
  </si>
  <si>
    <t>Long Tee Henley (Moonstruck)</t>
  </si>
  <si>
    <t>SU18-MJLON-BLU2</t>
  </si>
  <si>
    <t>SU18-MJLON-GRY1</t>
  </si>
  <si>
    <t>SU18-MLSTA-BLU2</t>
  </si>
  <si>
    <t>SU18-MLSTA-GRY1</t>
  </si>
  <si>
    <t>SU18-MLLOW-BLU1</t>
  </si>
  <si>
    <t>SU18-MLLOW-GRN</t>
  </si>
  <si>
    <t>SU18-MLLOW-GRY1</t>
  </si>
  <si>
    <t>SU18-MLPAR-BLU4</t>
  </si>
  <si>
    <t>SU18-MLPAR-BLU2</t>
  </si>
  <si>
    <t>Lowlands Vintage Hoodie (Blue Bonnet)</t>
  </si>
  <si>
    <t>SU18-MFLOW-BLK</t>
  </si>
  <si>
    <t>SU18-MFLOW-BLU1</t>
  </si>
  <si>
    <t>SU18-MFLOW-GRY</t>
  </si>
  <si>
    <t>Juniper Hoodie (Sage)</t>
  </si>
  <si>
    <t>Juniper Hoodie (Outer Space)</t>
  </si>
  <si>
    <t>Juniper Hoodie (Blue Bonnet)</t>
  </si>
  <si>
    <t>SU18-MFPAR-GRN</t>
  </si>
  <si>
    <t>SU18-MFPAR-BLU</t>
  </si>
  <si>
    <t>SU18-MFPAR-BLU1</t>
  </si>
  <si>
    <t>SU18-MFBAI-GRY</t>
  </si>
  <si>
    <t>SU18-MFBAI-GRN</t>
  </si>
  <si>
    <t>SU18-MFJUN-GRN</t>
  </si>
  <si>
    <t>SU18-MFJUN-BLU</t>
  </si>
  <si>
    <t>SU18-MFJUN-BLU3</t>
  </si>
  <si>
    <t>Parsa Watson Hoodie (Sage)</t>
  </si>
  <si>
    <t>Parsa Watson Hoodie (Outerspace)</t>
  </si>
  <si>
    <t>Parsa Watson Hoodie (Blue Bonnet)</t>
  </si>
  <si>
    <t>SU18-MTAST-GRN</t>
  </si>
  <si>
    <t>SU18-MTAST-GRY</t>
  </si>
  <si>
    <t>Astoria Short (Meteorite)</t>
  </si>
  <si>
    <t>SU18-MTAST-BLK</t>
  </si>
  <si>
    <t>Wollaston Short (Meteorite)</t>
  </si>
  <si>
    <t>Wollaston Short (Sage)</t>
  </si>
  <si>
    <t>Wollaston Short (Cloudburst)</t>
  </si>
  <si>
    <t>Mugger Boardshort (Meteorite Multi)</t>
  </si>
  <si>
    <t>Mugger Boardshort (Blue Bonnet Multi)</t>
  </si>
  <si>
    <t>SU18-MTWOL-BLK</t>
  </si>
  <si>
    <t>SU18-MTWOL-GRN</t>
  </si>
  <si>
    <t>SU18-MTWOL-GRY</t>
  </si>
  <si>
    <t>Shorts</t>
  </si>
  <si>
    <t>SU18-MTMUG-BLK</t>
  </si>
  <si>
    <t>SU18-MTMUG-BLU1</t>
  </si>
  <si>
    <t>SU18-MTCAW-BLU2</t>
  </si>
  <si>
    <t>SU18-MTCAW-GRN</t>
  </si>
  <si>
    <t>Karnali Tank (Skylight)</t>
  </si>
  <si>
    <t>Karnali Tank (Silver Peony)</t>
  </si>
  <si>
    <t>Karnali Tank (Meteorite)</t>
  </si>
  <si>
    <t>SU18-WKKAR-BLU4</t>
  </si>
  <si>
    <t>SU18-WKKAR-PNK</t>
  </si>
  <si>
    <t>SU18-WKKAR-BLK</t>
  </si>
  <si>
    <t>Narayani Pocket Tank (Silver Peony)</t>
  </si>
  <si>
    <t>Narayani Pocket Tank (Skylight)</t>
  </si>
  <si>
    <t>SU18-WKNAR-BLU4</t>
  </si>
  <si>
    <t>SU18-WKNAR-PNK</t>
  </si>
  <si>
    <t>Tokha Tank (Atlantic Deep)</t>
  </si>
  <si>
    <t>Tokha Tank (Cranberry)</t>
  </si>
  <si>
    <t>Tokha Tank (Skylight)</t>
  </si>
  <si>
    <t>SU18-WKTOK-BLU3</t>
  </si>
  <si>
    <t>SU18-WKTOK-RED1</t>
  </si>
  <si>
    <t>SU18-WKTOK-BLU4</t>
  </si>
  <si>
    <t>SU18-WKUNI-PRP</t>
  </si>
  <si>
    <t>SU18-WKUNI-BLU1</t>
  </si>
  <si>
    <t>SU18-WKUNI-BLU3</t>
  </si>
  <si>
    <t>SU18-WKUNI-RED1</t>
  </si>
  <si>
    <t>SU18-WKSET-BLU3</t>
  </si>
  <si>
    <t>SU18-WKSET-GRY</t>
  </si>
  <si>
    <t>SU18-WKITA-PNK</t>
  </si>
  <si>
    <t>Narayani Dress (Atlantic Deep)</t>
  </si>
  <si>
    <t>Narayani Dress (Cranberry)</t>
  </si>
  <si>
    <t>SU18-WDNAR-BLU3</t>
  </si>
  <si>
    <t>SU18-WDNAR-RED1</t>
  </si>
  <si>
    <t>Protect Tee (Porcelain)</t>
  </si>
  <si>
    <t>Protect Tee (Silver Peony)</t>
  </si>
  <si>
    <t>SU18-WJPRO-BLU2</t>
  </si>
  <si>
    <t>SU18-WJPRO-PNK</t>
  </si>
  <si>
    <t>Juniper Tee (Cranberry)</t>
  </si>
  <si>
    <t>SU18-WJJUN-RED1</t>
  </si>
  <si>
    <t>SU18-WJJUN-BLK</t>
  </si>
  <si>
    <t>SU18-WJJUN-BLU1</t>
  </si>
  <si>
    <t>Unified Vintage Tee (Cloudburst)</t>
  </si>
  <si>
    <t>Unified Vintage Tee (Silver Peony)</t>
  </si>
  <si>
    <t>Unified Vintage Tee (Skylight)</t>
  </si>
  <si>
    <t>Unified Vintage Tee (Blue Bonnet)</t>
  </si>
  <si>
    <t>SU18-WJUNI-GRY</t>
  </si>
  <si>
    <t>SU18-WJUNI-PNK</t>
  </si>
  <si>
    <t>SU18-WJUNI-BLU4</t>
  </si>
  <si>
    <t>SU18-WJUNI-BLU1</t>
  </si>
  <si>
    <t>Karnali Tee (Meteorite)</t>
  </si>
  <si>
    <t>Jersey Long Tee</t>
  </si>
  <si>
    <t>SU18-WJKAR-BLK</t>
  </si>
  <si>
    <t>SU18-WJKAR-BLU4</t>
  </si>
  <si>
    <t>Karnali Tee (Skylight)</t>
  </si>
  <si>
    <t>Curious Tee (Fragrant Lilac)</t>
  </si>
  <si>
    <t>Curious Tee (Porcelain)</t>
  </si>
  <si>
    <t>SU18-WJCUR-PRP</t>
  </si>
  <si>
    <t>SU18-WJCUR-BLU2</t>
  </si>
  <si>
    <t>SU18-WJNAR-RED1</t>
  </si>
  <si>
    <t>SU18-WJNAR-BLU4</t>
  </si>
  <si>
    <t>Northern Juniper (Shark Multi)</t>
  </si>
  <si>
    <t>SU18-WJNOR-BLK</t>
  </si>
  <si>
    <t>SU18-WJNOR-PRP</t>
  </si>
  <si>
    <t>SU18-WLUNI-BLU4</t>
  </si>
  <si>
    <t>SU18-WLUNI-PNK</t>
  </si>
  <si>
    <t>SU18-WLUNI-BLU1</t>
  </si>
  <si>
    <t>Unified Vintage 3.25 Sleeve (Skylight)</t>
  </si>
  <si>
    <t>Unified Vintage 3.25 Sleeve (Silver Peony)</t>
  </si>
  <si>
    <t>Unified Vintage 3.25 Sleeve (Blue Bonnet)</t>
  </si>
  <si>
    <t>SU18-WLNAR-PNK</t>
  </si>
  <si>
    <t>SU18-WLNAR-BLU1</t>
  </si>
  <si>
    <t>SU18-WLBET-PNK</t>
  </si>
  <si>
    <t>SU18-WLBET-BLU1</t>
  </si>
  <si>
    <t>Jersey Long Sleeve Hoodie</t>
  </si>
  <si>
    <t>Crossback Tank</t>
  </si>
  <si>
    <t>SU18-WKHAR-BLU</t>
  </si>
  <si>
    <t>SU18-WKHAR-BLU4</t>
  </si>
  <si>
    <t>Harbour Tank (Outer Space)</t>
  </si>
  <si>
    <t>Harbour Tank (Skylight)</t>
  </si>
  <si>
    <t>SU18-WKBEL-BLU</t>
  </si>
  <si>
    <t>SU18-WKBEL-BLU4</t>
  </si>
  <si>
    <t>Tencel Tank</t>
  </si>
  <si>
    <t>Instow Short (Outer Space)</t>
  </si>
  <si>
    <t>Instow Short (Skylight)</t>
  </si>
  <si>
    <t>Tencel Short</t>
  </si>
  <si>
    <t>SU18-WTINS-BLU4</t>
  </si>
  <si>
    <t>SU18-WTINS-BLU</t>
  </si>
  <si>
    <t>Colwood Pant (Skylight)</t>
  </si>
  <si>
    <t>Colwood Pant (Outer Space)</t>
  </si>
  <si>
    <t>Tencel Jogger</t>
  </si>
  <si>
    <t>SU18-WPCOL-BLU4</t>
  </si>
  <si>
    <t>SU18-WPCOL-BLU</t>
  </si>
  <si>
    <t>SU18-WFUNI-GRY</t>
  </si>
  <si>
    <t>SU18-WFUNI-PNK</t>
  </si>
  <si>
    <t>SU18-WFUNI-BLU1</t>
  </si>
  <si>
    <t>Juniper Hoodie (Cranberry)</t>
  </si>
  <si>
    <t>Juniper Hoodie (Cloudburst)</t>
  </si>
  <si>
    <t>SU18-WFJUN-RED1</t>
  </si>
  <si>
    <t>SU18-WFJUN-GRY</t>
  </si>
  <si>
    <t>SU18-WFJUN-BLU1</t>
  </si>
  <si>
    <t>Siraha Hoodie (Silver Peony)</t>
  </si>
  <si>
    <t>Siraha Hoodie (Atlantic Deep)</t>
  </si>
  <si>
    <t>SU18-WFSIR-PNK</t>
  </si>
  <si>
    <t>SU18-WFSIR-BLU3</t>
  </si>
  <si>
    <t>SU18-WFBES-PNK</t>
  </si>
  <si>
    <t>SU18-WFBES-BLU3</t>
  </si>
  <si>
    <t>SU18-WFBES-GRY</t>
  </si>
  <si>
    <t>Siwi Sweatshort (Porcelain)</t>
  </si>
  <si>
    <t>Siwi Sweatshort (Meteorite)</t>
  </si>
  <si>
    <t>Siwi Sweatshort (Silver Peony)</t>
  </si>
  <si>
    <t>Fleece Shorts</t>
  </si>
  <si>
    <t>SU18-WTSIW-BLU2</t>
  </si>
  <si>
    <t>SU18-WTSIW-BLK</t>
  </si>
  <si>
    <t>SU18-WTSIW-PNK</t>
  </si>
  <si>
    <t>SU18-WKITA-BLU2</t>
  </si>
  <si>
    <t>Betali Barrel Tank (Cloudburst)</t>
  </si>
  <si>
    <t>Betali Barrel Tank (Atlantic Deep)</t>
  </si>
  <si>
    <t>Betali Barrel Tank (Fragrant Lilac)</t>
  </si>
  <si>
    <t>SU18-WKBET-GRY</t>
  </si>
  <si>
    <t>SU18-WKBET-BLU3</t>
  </si>
  <si>
    <t>SU18-WKBET-PRP</t>
  </si>
  <si>
    <t>Seti Layered Tank (Atlantic Deep/ Silver Peony AOP)</t>
  </si>
  <si>
    <t>Seti Layered Tank (Cloudburst/ Porcelain AOP)</t>
  </si>
  <si>
    <t>Itahari Tank (Porcelain/Cloudburst AOP)</t>
  </si>
  <si>
    <t>Itahari Tank (Silver Peony/Atlantic Deep AOP)</t>
  </si>
  <si>
    <t>Narayani Tee (Cranberry AOP/Cranberry)</t>
  </si>
  <si>
    <t>Narayani Tee (Skylight AOP/Porcelain)</t>
  </si>
  <si>
    <t>Narayani 3.25 Sleeve (Silver Peony AOP/Silver Peony)</t>
  </si>
  <si>
    <t>Narayani 3.25 Sleeve (Blue Bonnet AOP/Outer Space)</t>
  </si>
  <si>
    <t>Betali Magnolia LS (Silver Peony)</t>
  </si>
  <si>
    <t>Betali Magnolia LS (Blue Bonnet)</t>
  </si>
  <si>
    <t>Belladonna Tank (Outer Space/Silver Peony)</t>
  </si>
  <si>
    <t>Belladonna Tank (Skylight/Atlantic Deep)</t>
  </si>
  <si>
    <t>Unified Vintage Hoodie (Cloudburst/Atlantic Deep)</t>
  </si>
  <si>
    <t>Unified Vintage Hoodie (Silver Peony/Cloudburst)</t>
  </si>
  <si>
    <t>Unified Vintage Hoodie (Blue Bonnet/Outer Space)</t>
  </si>
  <si>
    <t>Besa Full Zip Hoodie (Cloudburst/Fragrant Lilac)</t>
  </si>
  <si>
    <t>Besa Full Zip Hoodie (Atlantic Deep/Porcelain)</t>
  </si>
  <si>
    <t>Besa Full Zip Hoodie (Silver Peony/Blue Bonnet)</t>
  </si>
  <si>
    <t>Chitwan Tank (Sage Multi/Outer Space)</t>
  </si>
  <si>
    <t>Chitwan Tank (Porcelain Multi/Atlantic Deep)</t>
  </si>
  <si>
    <t>Parsa Pocket Tank (Cloudburst/Porcelain)</t>
  </si>
  <si>
    <t>Parsa Pocket Tank (Blue Bonnet/Atlantic Deep)</t>
  </si>
  <si>
    <t>Parsa Pocket Tank (Meteorite/Sage)</t>
  </si>
  <si>
    <t>Sauraha Tee (Skylight/Outer Space)</t>
  </si>
  <si>
    <t>Sauraha Tee (Sage/Meteorite)</t>
  </si>
  <si>
    <t>Parsa Pocket Tee (Outer Space)</t>
  </si>
  <si>
    <t>Chitwan Tee (Sage Multi/Outer Space)</t>
  </si>
  <si>
    <t>Chitwan Tee (Meteorite Multi/Moonstruck)</t>
  </si>
  <si>
    <t>Briar Tee (Blue Bonnet/Cloudburst)</t>
  </si>
  <si>
    <t>Briar Tee (Sage/Skylight)</t>
  </si>
  <si>
    <t>Briar Tee (Outer Space/Porcelain)</t>
  </si>
  <si>
    <t>Standard 3.25 Sleeve (Porcelain/Atlantic Deep)</t>
  </si>
  <si>
    <t>Standard 3.25 Sleeve (Moonstruck/Cloudburst)</t>
  </si>
  <si>
    <t>Lowlands Vintage 3.25 Sleeve (Blue Bonnet/Outer Space)</t>
  </si>
  <si>
    <t>Lowlands Vintage 3.25 Sleeve (Sage/Cloudburst)</t>
  </si>
  <si>
    <t>Lowlands Vintage 3.25 Sleeve (Moonstruck/Meteorite)</t>
  </si>
  <si>
    <t>Parsa Rockglen (Skylight/Sage)</t>
  </si>
  <si>
    <t>Parsa Rockglen (Porcelain/Outerspace)</t>
  </si>
  <si>
    <t>Lowlands Vintage Hoodie (Meteorite/Pompeian Red)</t>
  </si>
  <si>
    <t>Lowlands Vintage Hoodie (Cloudburst/Sage)</t>
  </si>
  <si>
    <t>Bailer Zip Up Hoodie (Sage/Atlantic Deep)</t>
  </si>
  <si>
    <t>Bailer Zip Up Hoodie (Cloudburst/Meteorite)</t>
  </si>
  <si>
    <t>Astoria Short (Sage)</t>
  </si>
  <si>
    <t>Astoria Short (Cloudburst)</t>
  </si>
  <si>
    <t>Thicket (Burgundy)</t>
  </si>
  <si>
    <t>Thicket (Golden Brown)</t>
  </si>
  <si>
    <t>Thicket (Meteorite)</t>
  </si>
  <si>
    <t>Thicket (Lunar Rock)</t>
  </si>
  <si>
    <t>Thicket (Cloudburst)</t>
  </si>
  <si>
    <t>Thicket (Sage)</t>
  </si>
  <si>
    <t>Flexfit Hat</t>
  </si>
  <si>
    <t>SU18-UXTHI-RED3</t>
  </si>
  <si>
    <t>SU18-UXTHI-BRN</t>
  </si>
  <si>
    <t>SU18-UXTHI-BLK</t>
  </si>
  <si>
    <t>SU18-UXTHI-GRY2</t>
  </si>
  <si>
    <t>SU18-UXTHI-GRY</t>
  </si>
  <si>
    <t>SU18-UXTHI-GRN</t>
  </si>
  <si>
    <t>Outlook (Meteorite Multi Cork)</t>
  </si>
  <si>
    <t>Outlook (Sage Multi)</t>
  </si>
  <si>
    <t>Outlook (Blue Bonnet Multi Cork)</t>
  </si>
  <si>
    <t>Outlook (Cloudburst)</t>
  </si>
  <si>
    <t>Trucker Snap Back</t>
  </si>
  <si>
    <t>SU18-UHOUT-BLK</t>
  </si>
  <si>
    <t>SU18-UHOUT-GRN</t>
  </si>
  <si>
    <t>SU18-UHOUT-RED2</t>
  </si>
  <si>
    <t>SU18-UHOUT-BLU1</t>
  </si>
  <si>
    <t>SU18-UHOUT-GRY</t>
  </si>
  <si>
    <t>SU18-UHOUT-GRN1</t>
  </si>
  <si>
    <t>Freeman (Meteorite/Blue Bonnet Multi)</t>
  </si>
  <si>
    <t>Freeman (Olive Night Multi/Cloudburst)</t>
  </si>
  <si>
    <t>Freeman (Atlantic Deep/Golden Brown)</t>
  </si>
  <si>
    <t>Freeman (Golden Brown/Atlantic Deep)</t>
  </si>
  <si>
    <t>Freeman (Outer Space)</t>
  </si>
  <si>
    <t>Freeman (Cloudburst)</t>
  </si>
  <si>
    <t>Snapback</t>
  </si>
  <si>
    <t>SU18-UHFRE-BLK</t>
  </si>
  <si>
    <t>SU18-UHFRE-GRN1</t>
  </si>
  <si>
    <t>SU18-UHFRE-BLU3</t>
  </si>
  <si>
    <t>SU18-UHFRE-BRN</t>
  </si>
  <si>
    <t>SU18-UHFRE-GRY</t>
  </si>
  <si>
    <t>SU18-UHFRE-BLU</t>
  </si>
  <si>
    <t>SU18-UHSPR-RED2</t>
  </si>
  <si>
    <t>SU18-UHSPR-BLK</t>
  </si>
  <si>
    <t>SU18-UHSPR-GRN</t>
  </si>
  <si>
    <t>Elevation (Meteorite)</t>
  </si>
  <si>
    <t>Elevation (Atlantic Deep)</t>
  </si>
  <si>
    <t>Elevation (Sage Multi)</t>
  </si>
  <si>
    <t>Elevation (Blue Bonnet)</t>
  </si>
  <si>
    <t>Elevation (Outer Space Multi)</t>
  </si>
  <si>
    <t>Elevation (Light Wash)</t>
  </si>
  <si>
    <t>Elevation (White)</t>
  </si>
  <si>
    <t>Curved Trucker</t>
  </si>
  <si>
    <t>SU18-UHELE-BLK</t>
  </si>
  <si>
    <t>SU18-UHELE-BLU3</t>
  </si>
  <si>
    <t>SU18-UHELE-GRN</t>
  </si>
  <si>
    <t>SU18-UHELE-BLU1</t>
  </si>
  <si>
    <t>SU18-UHELE-BLU</t>
  </si>
  <si>
    <t>SU18-UHELE-BLU5</t>
  </si>
  <si>
    <t>SU18-UHELE-WHT</t>
  </si>
  <si>
    <t>Dad Hat</t>
  </si>
  <si>
    <t>Dad Hat (Blue Bonnet)</t>
  </si>
  <si>
    <t>Dad Hat (Cloudburst)</t>
  </si>
  <si>
    <t>Dad Hat (Light Wash)</t>
  </si>
  <si>
    <t>Dad Hat (White)</t>
  </si>
  <si>
    <t>Dad Hat (Lunar Rock/Meteorite)</t>
  </si>
  <si>
    <t>Dad Hat (Meteorite/Lunar Rock)</t>
  </si>
  <si>
    <t>SU18-UHDAD-GRY</t>
  </si>
  <si>
    <t>SU18-UHDAD-BLU5</t>
  </si>
  <si>
    <t>SU18-UHDAD-WHT</t>
  </si>
  <si>
    <t>SU18-UHDAD-BLK</t>
  </si>
  <si>
    <t>SU18-UHDAD-GRY2</t>
  </si>
  <si>
    <t>Unified Vintage Tank (Fragrant Lilac)</t>
  </si>
  <si>
    <t>Unified Vintage Tank (Blue Bonnet)</t>
  </si>
  <si>
    <t>Unified Vintage Tank (Atlantic Deep)</t>
  </si>
  <si>
    <t>Unified Vintage Tank (Cranberry)</t>
  </si>
  <si>
    <t>Caw Caw Short (Porcelain Multi)</t>
  </si>
  <si>
    <t>Caw Caw Short (Sage Multi)</t>
  </si>
  <si>
    <t>Outlook (Cork Sage Multi)</t>
  </si>
  <si>
    <t>Outlook (Cork Burgundy)</t>
  </si>
  <si>
    <t>Women's</t>
  </si>
  <si>
    <t>Men's</t>
  </si>
  <si>
    <t>Tank Top</t>
  </si>
  <si>
    <t>T-Shirt</t>
  </si>
  <si>
    <t>Fleece</t>
  </si>
  <si>
    <t>Tencel</t>
  </si>
  <si>
    <t>Long Sleeve</t>
  </si>
  <si>
    <t>Boardshorts</t>
  </si>
  <si>
    <t>Accessories</t>
  </si>
  <si>
    <t>Flexfit</t>
  </si>
  <si>
    <t>Snapback Hat</t>
  </si>
  <si>
    <t>Dadhat</t>
  </si>
  <si>
    <t>Total Value</t>
  </si>
  <si>
    <t>% Value</t>
  </si>
  <si>
    <t>April 1 - April 30</t>
  </si>
  <si>
    <t>SU18-UHDAD-BLU1</t>
  </si>
  <si>
    <t>SU18-MJPAD-GRY</t>
  </si>
  <si>
    <t>SU18-MJPAD-BLU2</t>
  </si>
  <si>
    <t xml:space="preserve">2018 UNITED STATES SUMMER ORDER FORM </t>
  </si>
  <si>
    <t>Spruce (Burgundy Cork)</t>
  </si>
  <si>
    <t>Spruce (Meteorite Cork)</t>
  </si>
  <si>
    <t>Spruce (Sage Multi)</t>
  </si>
  <si>
    <t>SUMMER DELIVERY START: APRIL 1, 2018</t>
  </si>
</sst>
</file>

<file path=xl/styles.xml><?xml version="1.0" encoding="utf-8"?>
<styleSheet xmlns="http://schemas.openxmlformats.org/spreadsheetml/2006/main">
  <numFmts count="18">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0_-;\-&quot;$&quot;* #,##0.00_-;_-&quot;$&quot;* &quot;-&quot;??_-;_-@_-"/>
    <numFmt numFmtId="165" formatCode="mm/dd/yy"/>
    <numFmt numFmtId="166" formatCode="_(\$* #,##0.00_);_(\$* \(#,##0.00\);_(\$* \-??_);_(@_)"/>
    <numFmt numFmtId="167" formatCode="\$#,##0.00;[Red]&quot;-$&quot;#,##0.00"/>
    <numFmt numFmtId="168" formatCode="_(* #,##0_);_(* \(#,##0\);_(* &quot;-&quot;??_);_(@_)"/>
    <numFmt numFmtId="169" formatCode="dd/mm/yyyy"/>
    <numFmt numFmtId="170" formatCode="_(* #,##0.00_);_(* \(#,##0.00\);_(* \-??_);_(@_)"/>
    <numFmt numFmtId="171" formatCode="_-#,##0_)_)_)_x;\(#,##0\)_)_)_x;_(&quot;-&quot;??_)_)_)_)_-;_-@_-"/>
    <numFmt numFmtId="172" formatCode="#,##0;\(#,##0\);\-_)_)"/>
    <numFmt numFmtId="173" formatCode="_-#,##0.00_)_)_)_x;\(#,##0.00\)_)_)_x;_(&quot;-&quot;??_)_)_)_)_-;_-@_-"/>
    <numFmt numFmtId="174" formatCode="[$-F800]dddd\,\ mmmm\ dd\,\ yyyy"/>
    <numFmt numFmtId="175" formatCode="[$-409]General"/>
    <numFmt numFmtId="176" formatCode="[$$-409]#,##0.00;[Red]&quot;-&quot;[$$-409]#,##0.00"/>
    <numFmt numFmtId="177" formatCode="0.0%"/>
  </numFmts>
  <fonts count="56">
    <font>
      <sz val="11"/>
      <color theme="1"/>
      <name val="Times New Roman"/>
      <family val="2"/>
    </font>
    <font>
      <sz val="11"/>
      <color theme="1"/>
      <name val="Calibri"/>
      <family val="2"/>
      <scheme val="minor"/>
    </font>
    <font>
      <sz val="10"/>
      <name val="Arial"/>
      <family val="2"/>
    </font>
    <font>
      <sz val="10"/>
      <color indexed="8"/>
      <name val="Calibri"/>
      <family val="2"/>
      <scheme val="minor"/>
    </font>
    <font>
      <sz val="10"/>
      <name val="Calibri"/>
      <family val="2"/>
      <scheme val="minor"/>
    </font>
    <font>
      <b/>
      <sz val="11"/>
      <color indexed="8"/>
      <name val="Calibri"/>
      <family val="2"/>
      <scheme val="minor"/>
    </font>
    <font>
      <sz val="11"/>
      <color indexed="8"/>
      <name val="Calibri"/>
      <family val="2"/>
      <scheme val="minor"/>
    </font>
    <font>
      <u/>
      <sz val="11"/>
      <color indexed="12"/>
      <name val="Times New Roman"/>
      <family val="2"/>
      <charset val="1"/>
    </font>
    <font>
      <u/>
      <sz val="10"/>
      <color indexed="12"/>
      <name val="Calibri"/>
      <family val="2"/>
      <scheme val="minor"/>
    </font>
    <font>
      <b/>
      <sz val="18"/>
      <name val="Calibri"/>
      <family val="2"/>
      <scheme val="minor"/>
    </font>
    <font>
      <b/>
      <sz val="18"/>
      <color indexed="55"/>
      <name val="Calibri"/>
      <family val="2"/>
      <scheme val="minor"/>
    </font>
    <font>
      <b/>
      <sz val="12"/>
      <color indexed="8"/>
      <name val="Calibri"/>
      <family val="2"/>
      <scheme val="minor"/>
    </font>
    <font>
      <b/>
      <sz val="11"/>
      <color rgb="FF85CC36"/>
      <name val="Calibri"/>
      <family val="2"/>
      <scheme val="minor"/>
    </font>
    <font>
      <sz val="10"/>
      <name val="Mangal"/>
      <family val="2"/>
    </font>
    <font>
      <sz val="11"/>
      <color theme="1"/>
      <name val="Times New Roman"/>
      <family val="2"/>
    </font>
    <font>
      <b/>
      <sz val="11"/>
      <color rgb="FF17296B"/>
      <name val="Calibri"/>
      <family val="2"/>
      <scheme val="minor"/>
    </font>
    <font>
      <sz val="10"/>
      <name val="SimSun"/>
      <family val="2"/>
    </font>
    <font>
      <sz val="11"/>
      <color indexed="8"/>
      <name val="Times New Roman"/>
      <family val="2"/>
    </font>
    <font>
      <sz val="11"/>
      <color indexed="9"/>
      <name val="Times New Roman"/>
      <family val="1"/>
    </font>
    <font>
      <sz val="10"/>
      <name val="Lucida Sans"/>
      <family val="2"/>
    </font>
    <font>
      <sz val="10"/>
      <name val="Verdana"/>
      <family val="2"/>
    </font>
    <font>
      <sz val="11"/>
      <color rgb="FF000000"/>
      <name val="Times New Roman"/>
      <family val="2"/>
      <charset val="1"/>
    </font>
    <font>
      <sz val="10"/>
      <name val="Arial Unicode MS"/>
      <family val="2"/>
    </font>
    <font>
      <sz val="8"/>
      <name val="Arial"/>
      <family val="2"/>
    </font>
    <font>
      <sz val="10"/>
      <name val="Mangal"/>
      <family val="2"/>
      <charset val="1"/>
    </font>
    <font>
      <sz val="10"/>
      <color rgb="FF000000"/>
      <name val="Mangal"/>
      <family val="1"/>
    </font>
    <font>
      <sz val="10"/>
      <color theme="1"/>
      <name val="Arial"/>
      <family val="2"/>
    </font>
    <font>
      <sz val="8"/>
      <color indexed="8"/>
      <name val="Arial"/>
      <family val="2"/>
    </font>
    <font>
      <sz val="11"/>
      <color theme="1"/>
      <name val="Arial"/>
      <family val="2"/>
    </font>
    <font>
      <sz val="11"/>
      <color rgb="FF000000"/>
      <name val="Arial"/>
      <family val="2"/>
    </font>
    <font>
      <u/>
      <sz val="11"/>
      <color indexed="12"/>
      <name val="Times New Roman"/>
      <family val="2"/>
    </font>
    <font>
      <sz val="11"/>
      <color rgb="FF000000"/>
      <name val="Times New Roman"/>
      <family val="1"/>
    </font>
    <font>
      <b/>
      <i/>
      <sz val="16"/>
      <color theme="1"/>
      <name val="Arial"/>
      <family val="2"/>
    </font>
    <font>
      <u/>
      <sz val="10"/>
      <color indexed="12"/>
      <name val="Verdana"/>
      <family val="2"/>
    </font>
    <font>
      <u/>
      <sz val="11"/>
      <color theme="10"/>
      <name val="Times New Roman"/>
      <family val="2"/>
    </font>
    <font>
      <u/>
      <sz val="7.7"/>
      <color theme="10"/>
      <name val="Times New Roman"/>
      <family val="2"/>
    </font>
    <font>
      <u/>
      <sz val="9.35"/>
      <color theme="10"/>
      <name val="Times New Roman"/>
      <family val="2"/>
    </font>
    <font>
      <u/>
      <sz val="11"/>
      <color rgb="FF0000FF"/>
      <name val="Times New Roman"/>
      <family val="1"/>
    </font>
    <font>
      <u/>
      <sz val="9.9"/>
      <color indexed="12"/>
      <name val="Times New Roman"/>
      <family val="2"/>
    </font>
    <font>
      <u/>
      <sz val="10"/>
      <color theme="10"/>
      <name val="Arial"/>
      <family val="2"/>
    </font>
    <font>
      <u/>
      <sz val="8.8000000000000007"/>
      <color theme="10"/>
      <name val="Times New Roman"/>
      <family val="2"/>
    </font>
    <font>
      <u/>
      <sz val="7"/>
      <color theme="10"/>
      <name val="Arial"/>
      <family val="2"/>
    </font>
    <font>
      <sz val="12"/>
      <color indexed="8"/>
      <name val="Verdana"/>
      <family val="2"/>
    </font>
    <font>
      <sz val="10"/>
      <color rgb="FF000000"/>
      <name val="Arial"/>
      <family val="2"/>
    </font>
    <font>
      <sz val="11"/>
      <color indexed="8"/>
      <name val="Helvetica Neue"/>
    </font>
    <font>
      <sz val="10"/>
      <name val="Arial"/>
      <family val="2"/>
      <charset val="1"/>
    </font>
    <font>
      <b/>
      <i/>
      <u/>
      <sz val="11"/>
      <color theme="1"/>
      <name val="Arial"/>
      <family val="2"/>
    </font>
    <font>
      <sz val="12"/>
      <name val="宋体"/>
      <charset val="134"/>
    </font>
    <font>
      <b/>
      <sz val="11"/>
      <color theme="1"/>
      <name val="Times New Roman"/>
      <family val="1"/>
    </font>
    <font>
      <b/>
      <sz val="13"/>
      <color theme="1"/>
      <name val="Times New Roman"/>
      <family val="1"/>
    </font>
    <font>
      <sz val="10"/>
      <color theme="0"/>
      <name val="Calibri"/>
      <family val="2"/>
      <scheme val="minor"/>
    </font>
    <font>
      <sz val="11"/>
      <name val="Times New Roman"/>
      <family val="2"/>
    </font>
    <font>
      <sz val="13"/>
      <color theme="1"/>
      <name val="Times New Roman"/>
      <family val="1"/>
    </font>
    <font>
      <sz val="11"/>
      <color theme="0"/>
      <name val="Times New Roman"/>
      <family val="2"/>
    </font>
    <font>
      <b/>
      <sz val="10"/>
      <color theme="0"/>
      <name val="Calibri"/>
      <family val="2"/>
      <scheme val="minor"/>
    </font>
    <font>
      <b/>
      <sz val="11"/>
      <color theme="0"/>
      <name val="Times New Roman"/>
      <family val="1"/>
    </font>
  </fonts>
  <fills count="9">
    <fill>
      <patternFill patternType="none"/>
    </fill>
    <fill>
      <patternFill patternType="gray125"/>
    </fill>
    <fill>
      <patternFill patternType="solid">
        <fgColor indexed="26"/>
        <bgColor indexed="9"/>
      </patternFill>
    </fill>
    <fill>
      <patternFill patternType="solid">
        <fgColor rgb="FF17296B"/>
        <bgColor indexed="56"/>
      </patternFill>
    </fill>
    <fill>
      <patternFill patternType="solid">
        <fgColor theme="1"/>
        <bgColor indexed="64"/>
      </patternFill>
    </fill>
    <fill>
      <patternFill patternType="solid">
        <fgColor rgb="FF85CC36"/>
        <bgColor indexed="21"/>
      </patternFill>
    </fill>
    <fill>
      <patternFill patternType="solid">
        <fgColor rgb="FF17296B"/>
        <bgColor indexed="21"/>
      </patternFill>
    </fill>
    <fill>
      <patternFill patternType="solid">
        <fgColor indexed="55"/>
        <bgColor indexed="50"/>
      </patternFill>
    </fill>
    <fill>
      <patternFill patternType="solid">
        <fgColor theme="0"/>
        <bgColor indexed="64"/>
      </patternFill>
    </fill>
  </fills>
  <borders count="38">
    <border>
      <left/>
      <right/>
      <top/>
      <bottom/>
      <diagonal/>
    </border>
    <border>
      <left/>
      <right/>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64"/>
      </right>
      <top style="medium">
        <color indexed="64"/>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bottom style="medium">
        <color indexed="8"/>
      </bottom>
      <diagonal/>
    </border>
    <border>
      <left/>
      <right/>
      <top style="thin">
        <color indexed="8"/>
      </top>
      <bottom style="medium">
        <color indexed="8"/>
      </bottom>
      <diagonal/>
    </border>
    <border>
      <left/>
      <right style="medium">
        <color indexed="64"/>
      </right>
      <top style="thin">
        <color indexed="8"/>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s>
  <cellStyleXfs count="155">
    <xf numFmtId="0" fontId="0" fillId="0" borderId="0"/>
    <xf numFmtId="43" fontId="14" fillId="0" borderId="0" applyFont="0" applyFill="0" applyBorder="0" applyAlignment="0" applyProtection="0"/>
    <xf numFmtId="0" fontId="2" fillId="0" borderId="0"/>
    <xf numFmtId="0" fontId="7" fillId="0" borderId="0" applyNumberFormat="0" applyFill="0" applyBorder="0" applyAlignment="0" applyProtection="0"/>
    <xf numFmtId="170" fontId="13" fillId="0" borderId="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4" fontId="2"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6" fillId="0" borderId="0" applyFill="0" applyBorder="0" applyAlignment="0" applyProtection="0"/>
    <xf numFmtId="170" fontId="2" fillId="0" borderId="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44" fontId="14" fillId="0" borderId="0" applyFont="0" applyFill="0" applyBorder="0" applyAlignment="0" applyProtection="0"/>
    <xf numFmtId="165" fontId="13" fillId="0" borderId="0" applyFill="0" applyBorder="0" applyAlignment="0" applyProtection="0"/>
    <xf numFmtId="43" fontId="18" fillId="0" borderId="0" applyFont="0" applyFill="0" applyBorder="0" applyAlignment="0" applyProtection="0"/>
    <xf numFmtId="171" fontId="16" fillId="0" borderId="0" applyFill="0" applyBorder="0" applyAlignment="0" applyProtection="0"/>
    <xf numFmtId="165" fontId="19" fillId="0" borderId="0" applyFill="0" applyBorder="0" applyAlignment="0" applyProtection="0"/>
    <xf numFmtId="165" fontId="19" fillId="0" borderId="0" applyFill="0" applyBorder="0" applyAlignment="0" applyProtection="0"/>
    <xf numFmtId="8" fontId="20" fillId="0" borderId="0" applyFont="0" applyFill="0" applyBorder="0" applyAlignment="0" applyProtection="0"/>
    <xf numFmtId="44" fontId="20" fillId="0" borderId="0" applyFont="0" applyFill="0" applyBorder="0" applyAlignment="0" applyProtection="0"/>
    <xf numFmtId="166" fontId="20" fillId="0" borderId="0" applyFont="0" applyFill="0" applyBorder="0" applyAlignment="0" applyProtection="0"/>
    <xf numFmtId="170" fontId="17" fillId="0" borderId="0" applyFill="0" applyBorder="0" applyAlignment="0" applyProtection="0"/>
    <xf numFmtId="44" fontId="21" fillId="0" borderId="0" applyBorder="0" applyProtection="0"/>
    <xf numFmtId="43" fontId="13" fillId="0" borderId="0" applyFill="0" applyBorder="0" applyAlignment="0" applyProtection="0"/>
    <xf numFmtId="166" fontId="22" fillId="0" borderId="0" applyFill="0" applyBorder="0" applyAlignment="0" applyProtection="0"/>
    <xf numFmtId="0" fontId="19" fillId="0" borderId="0" applyFill="0" applyBorder="0" applyAlignment="0" applyProtection="0"/>
    <xf numFmtId="168" fontId="17" fillId="0" borderId="0" applyFont="0" applyFill="0" applyBorder="0" applyAlignment="0" applyProtection="0"/>
    <xf numFmtId="166" fontId="22" fillId="0" borderId="0" applyFill="0" applyBorder="0" applyAlignment="0" applyProtection="0"/>
    <xf numFmtId="172"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3" fontId="21" fillId="0" borderId="0"/>
    <xf numFmtId="173" fontId="23" fillId="0" borderId="0" applyFont="0" applyFill="0" applyBorder="0" applyProtection="0"/>
    <xf numFmtId="174" fontId="23" fillId="0" borderId="0" applyFont="0" applyFill="0" applyBorder="0" applyProtection="0"/>
    <xf numFmtId="173" fontId="23" fillId="0" borderId="0" applyFont="0" applyFill="0" applyBorder="0" applyProtection="0"/>
    <xf numFmtId="169" fontId="23" fillId="0" borderId="0" applyFont="0" applyFill="0" applyBorder="0" applyProtection="0"/>
    <xf numFmtId="44" fontId="17" fillId="0" borderId="0" applyFont="0" applyFill="0" applyBorder="0" applyAlignment="0" applyProtection="0"/>
    <xf numFmtId="43" fontId="24" fillId="0" borderId="0" applyFill="0" applyBorder="0" applyAlignment="0" applyProtection="0"/>
    <xf numFmtId="43" fontId="24" fillId="0" borderId="0" applyFill="0" applyBorder="0" applyAlignment="0" applyProtection="0"/>
    <xf numFmtId="166" fontId="13" fillId="0" borderId="0" applyFill="0" applyBorder="0" applyAlignment="0" applyProtection="0"/>
    <xf numFmtId="166" fontId="13" fillId="0" borderId="0" applyFill="0" applyBorder="0" applyAlignment="0" applyProtection="0"/>
    <xf numFmtId="166" fontId="13" fillId="0" borderId="0" applyFill="0" applyBorder="0" applyAlignment="0" applyProtection="0"/>
    <xf numFmtId="166" fontId="13" fillId="0" borderId="0" applyFill="0" applyBorder="0" applyAlignment="0" applyProtection="0"/>
    <xf numFmtId="173" fontId="13" fillId="0" borderId="0" applyFill="0" applyBorder="0" applyAlignment="0" applyProtection="0"/>
    <xf numFmtId="173" fontId="13" fillId="0" borderId="0" applyFill="0" applyBorder="0" applyAlignment="0" applyProtection="0"/>
    <xf numFmtId="14" fontId="13" fillId="0" borderId="0" applyFill="0" applyBorder="0" applyAlignment="0" applyProtection="0"/>
    <xf numFmtId="169" fontId="25" fillId="0" borderId="0" applyBorder="0" applyProtection="0"/>
    <xf numFmtId="165" fontId="26" fillId="0" borderId="0"/>
    <xf numFmtId="165" fontId="13" fillId="0" borderId="0" applyFill="0" applyBorder="0" applyAlignment="0" applyProtection="0"/>
    <xf numFmtId="44" fontId="24" fillId="0" borderId="0" applyFill="0" applyBorder="0" applyAlignment="0" applyProtection="0"/>
    <xf numFmtId="168" fontId="13" fillId="0" borderId="0"/>
    <xf numFmtId="43" fontId="13" fillId="0" borderId="0" applyFill="0" applyBorder="0" applyAlignment="0" applyProtection="0"/>
    <xf numFmtId="171" fontId="13" fillId="0" borderId="0"/>
    <xf numFmtId="171" fontId="13" fillId="0" borderId="0"/>
    <xf numFmtId="171" fontId="13" fillId="0" borderId="0"/>
    <xf numFmtId="43" fontId="13" fillId="0" borderId="0" applyFill="0" applyBorder="0" applyAlignment="0" applyProtection="0"/>
    <xf numFmtId="166" fontId="13" fillId="0" borderId="0" applyFill="0" applyBorder="0" applyAlignment="0" applyProtection="0"/>
    <xf numFmtId="44" fontId="27"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14" fillId="0" borderId="0"/>
    <xf numFmtId="0" fontId="14" fillId="0" borderId="0"/>
    <xf numFmtId="175" fontId="28" fillId="0" borderId="0"/>
    <xf numFmtId="0" fontId="17" fillId="0" borderId="0"/>
    <xf numFmtId="174" fontId="17" fillId="0" borderId="0"/>
    <xf numFmtId="174" fontId="17" fillId="0" borderId="0"/>
    <xf numFmtId="174" fontId="17" fillId="0" borderId="0"/>
    <xf numFmtId="171" fontId="29" fillId="0" borderId="0" applyFont="0" applyBorder="0" applyProtection="0"/>
    <xf numFmtId="166" fontId="17" fillId="0" borderId="0"/>
    <xf numFmtId="0" fontId="30" fillId="0" borderId="0"/>
    <xf numFmtId="0" fontId="17" fillId="0" borderId="0"/>
    <xf numFmtId="175" fontId="31" fillId="0" borderId="0"/>
    <xf numFmtId="0" fontId="21" fillId="0" borderId="0"/>
    <xf numFmtId="0" fontId="32" fillId="0" borderId="0">
      <alignment horizontal="center"/>
    </xf>
    <xf numFmtId="0" fontId="32" fillId="0" borderId="0">
      <alignment horizontal="center" textRotation="9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xf numFmtId="0" fontId="30" fillId="0" borderId="0" applyNumberFormat="0" applyFill="0" applyBorder="0" applyAlignment="0" applyProtection="0"/>
    <xf numFmtId="0" fontId="37" fillId="0" borderId="0" applyNumberFormat="0" applyBorder="0" applyProtection="0"/>
    <xf numFmtId="0" fontId="30" fillId="0" borderId="0" applyNumberFormat="0" applyFill="0" applyBorder="0" applyAlignment="0" applyProtection="0"/>
    <xf numFmtId="0" fontId="34"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0" applyNumberFormat="0" applyFill="0" applyBorder="0" applyProtection="0">
      <alignment vertical="top"/>
    </xf>
    <xf numFmtId="0" fontId="2" fillId="0" borderId="0"/>
    <xf numFmtId="0" fontId="1" fillId="0" borderId="0"/>
    <xf numFmtId="0" fontId="1" fillId="0" borderId="0"/>
    <xf numFmtId="0" fontId="43" fillId="0" borderId="0"/>
    <xf numFmtId="0" fontId="42" fillId="0" borderId="0" applyNumberFormat="0" applyFill="0" applyBorder="0" applyProtection="0">
      <alignment vertical="top" wrapText="1"/>
    </xf>
    <xf numFmtId="0" fontId="20" fillId="0" borderId="0"/>
    <xf numFmtId="0" fontId="42" fillId="0" borderId="0" applyNumberFormat="0" applyFill="0" applyBorder="0" applyProtection="0">
      <alignment vertical="top" wrapText="1"/>
    </xf>
    <xf numFmtId="0" fontId="42" fillId="0" borderId="0" applyNumberFormat="0" applyFill="0" applyBorder="0" applyProtection="0">
      <alignment vertical="top" wrapText="1"/>
    </xf>
    <xf numFmtId="0" fontId="42" fillId="0" borderId="0" applyNumberFormat="0" applyFill="0" applyBorder="0" applyProtection="0">
      <alignment vertical="top" wrapText="1"/>
    </xf>
    <xf numFmtId="0" fontId="42" fillId="0" borderId="0" applyNumberFormat="0" applyFill="0" applyBorder="0" applyProtection="0">
      <alignment vertical="top" wrapText="1"/>
    </xf>
    <xf numFmtId="0" fontId="1" fillId="0" borderId="0"/>
    <xf numFmtId="0" fontId="1" fillId="0" borderId="0"/>
    <xf numFmtId="0" fontId="31" fillId="0" borderId="0"/>
    <xf numFmtId="0" fontId="42" fillId="0" borderId="0" applyNumberFormat="0" applyFill="0" applyBorder="0" applyProtection="0">
      <alignment vertical="top" wrapText="1"/>
    </xf>
    <xf numFmtId="0" fontId="44" fillId="0" borderId="0" applyNumberFormat="0" applyFill="0" applyBorder="0" applyProtection="0">
      <alignment vertical="top"/>
    </xf>
    <xf numFmtId="44" fontId="26" fillId="0" borderId="0"/>
    <xf numFmtId="0" fontId="2" fillId="0" borderId="0"/>
    <xf numFmtId="0" fontId="2" fillId="0" borderId="0"/>
    <xf numFmtId="0" fontId="2" fillId="0" borderId="0"/>
    <xf numFmtId="168" fontId="43" fillId="0" borderId="0" applyBorder="0" applyProtection="0"/>
    <xf numFmtId="0" fontId="45" fillId="0" borderId="0"/>
    <xf numFmtId="0" fontId="31" fillId="0" borderId="0"/>
    <xf numFmtId="0" fontId="42" fillId="0" borderId="0" applyNumberFormat="0" applyFill="0" applyBorder="0" applyProtection="0">
      <alignment vertical="top" wrapText="1"/>
    </xf>
    <xf numFmtId="0" fontId="17" fillId="0" borderId="0"/>
    <xf numFmtId="0" fontId="42" fillId="0" borderId="0" applyNumberFormat="0" applyFill="0" applyBorder="0" applyProtection="0">
      <alignment vertical="top" wrapText="1"/>
    </xf>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0"/>
    <xf numFmtId="176" fontId="46" fillId="0" borderId="0"/>
    <xf numFmtId="0" fontId="21" fillId="0" borderId="0"/>
    <xf numFmtId="0" fontId="14" fillId="0" borderId="0"/>
    <xf numFmtId="0" fontId="14" fillId="0" borderId="0"/>
    <xf numFmtId="0" fontId="47" fillId="0" borderId="0"/>
    <xf numFmtId="9" fontId="14" fillId="0" borderId="0" applyFont="0" applyFill="0" applyBorder="0" applyAlignment="0" applyProtection="0"/>
    <xf numFmtId="164" fontId="14" fillId="0" borderId="0" applyFont="0" applyFill="0" applyBorder="0" applyAlignment="0" applyProtection="0"/>
  </cellStyleXfs>
  <cellXfs count="128">
    <xf numFmtId="0" fontId="0" fillId="0" borderId="0" xfId="0"/>
    <xf numFmtId="0" fontId="3" fillId="0" borderId="0" xfId="2" applyFont="1" applyProtection="1">
      <protection locked="0"/>
    </xf>
    <xf numFmtId="0" fontId="3" fillId="0" borderId="0" xfId="2" applyFont="1" applyAlignment="1" applyProtection="1">
      <alignment horizontal="center"/>
      <protection locked="0"/>
    </xf>
    <xf numFmtId="0" fontId="3" fillId="0" borderId="1" xfId="2" applyFont="1" applyBorder="1" applyProtection="1">
      <protection locked="0"/>
    </xf>
    <xf numFmtId="0" fontId="4" fillId="0" borderId="0" xfId="2" applyFont="1" applyProtection="1">
      <protection locked="0"/>
    </xf>
    <xf numFmtId="0" fontId="5" fillId="0" borderId="0" xfId="2" applyFont="1" applyAlignment="1" applyProtection="1">
      <alignment horizontal="center"/>
      <protection locked="0"/>
    </xf>
    <xf numFmtId="0" fontId="5" fillId="2" borderId="2" xfId="2" applyFont="1" applyFill="1" applyBorder="1" applyAlignment="1" applyProtection="1">
      <alignment horizontal="left"/>
      <protection locked="0"/>
    </xf>
    <xf numFmtId="0" fontId="3" fillId="2" borderId="3" xfId="2" applyFont="1" applyFill="1" applyBorder="1" applyProtection="1">
      <protection locked="0"/>
    </xf>
    <xf numFmtId="0" fontId="3" fillId="2" borderId="4" xfId="2" applyFont="1" applyFill="1" applyBorder="1" applyProtection="1">
      <protection locked="0"/>
    </xf>
    <xf numFmtId="0" fontId="5" fillId="2" borderId="3" xfId="2" applyFont="1" applyFill="1" applyBorder="1" applyProtection="1">
      <protection locked="0"/>
    </xf>
    <xf numFmtId="0" fontId="3" fillId="2" borderId="5" xfId="2" applyFont="1" applyFill="1" applyBorder="1" applyProtection="1">
      <protection locked="0"/>
    </xf>
    <xf numFmtId="0" fontId="6" fillId="0" borderId="0" xfId="2" applyFont="1" applyAlignment="1" applyProtection="1">
      <alignment horizontal="right" indent="1"/>
      <protection locked="0"/>
    </xf>
    <xf numFmtId="165" fontId="3" fillId="2" borderId="6" xfId="2" applyNumberFormat="1" applyFont="1" applyFill="1" applyBorder="1" applyProtection="1">
      <protection locked="0"/>
    </xf>
    <xf numFmtId="0" fontId="3" fillId="2" borderId="7" xfId="2" applyFont="1" applyFill="1" applyBorder="1" applyAlignment="1" applyProtection="1">
      <alignment horizontal="center"/>
      <protection locked="0"/>
    </xf>
    <xf numFmtId="0" fontId="3" fillId="2" borderId="8" xfId="2" applyFont="1" applyFill="1" applyBorder="1" applyProtection="1">
      <protection locked="0"/>
    </xf>
    <xf numFmtId="0" fontId="3" fillId="2" borderId="9" xfId="2" applyFont="1" applyFill="1" applyBorder="1" applyProtection="1">
      <protection locked="0"/>
    </xf>
    <xf numFmtId="0" fontId="3" fillId="2" borderId="10" xfId="2" applyFont="1" applyFill="1" applyBorder="1" applyProtection="1">
      <protection locked="0"/>
    </xf>
    <xf numFmtId="0" fontId="3" fillId="2" borderId="11" xfId="2" applyFont="1" applyFill="1" applyBorder="1" applyProtection="1">
      <protection locked="0"/>
    </xf>
    <xf numFmtId="0" fontId="3" fillId="2" borderId="12" xfId="2" applyFont="1" applyFill="1" applyBorder="1" applyProtection="1">
      <protection locked="0"/>
    </xf>
    <xf numFmtId="0" fontId="3" fillId="2" borderId="13" xfId="2" applyFont="1" applyFill="1" applyBorder="1" applyAlignment="1" applyProtection="1">
      <alignment horizontal="center"/>
      <protection locked="0"/>
    </xf>
    <xf numFmtId="0" fontId="3" fillId="2" borderId="14" xfId="2" applyFont="1" applyFill="1" applyBorder="1" applyProtection="1">
      <protection locked="0"/>
    </xf>
    <xf numFmtId="0" fontId="3" fillId="2" borderId="15" xfId="2" applyFont="1" applyFill="1" applyBorder="1" applyProtection="1">
      <protection locked="0"/>
    </xf>
    <xf numFmtId="0" fontId="3" fillId="2" borderId="16" xfId="2" applyFont="1" applyFill="1" applyBorder="1" applyAlignment="1" applyProtection="1">
      <alignment horizontal="center"/>
      <protection locked="0"/>
    </xf>
    <xf numFmtId="0" fontId="3" fillId="2" borderId="17" xfId="2" applyFont="1" applyFill="1" applyBorder="1" applyProtection="1">
      <protection locked="0"/>
    </xf>
    <xf numFmtId="0" fontId="3" fillId="2" borderId="18" xfId="2" applyFont="1" applyFill="1" applyBorder="1" applyProtection="1">
      <protection locked="0"/>
    </xf>
    <xf numFmtId="0" fontId="3" fillId="2" borderId="19" xfId="2" applyFont="1" applyFill="1" applyBorder="1" applyProtection="1">
      <protection locked="0"/>
    </xf>
    <xf numFmtId="0" fontId="3" fillId="2" borderId="20" xfId="2" applyFont="1" applyFill="1" applyBorder="1" applyProtection="1">
      <protection locked="0"/>
    </xf>
    <xf numFmtId="0" fontId="3" fillId="2" borderId="21" xfId="2" applyFont="1" applyFill="1" applyBorder="1" applyProtection="1">
      <protection locked="0"/>
    </xf>
    <xf numFmtId="0" fontId="3" fillId="0" borderId="0" xfId="2" applyFont="1" applyFill="1" applyBorder="1" applyProtection="1">
      <protection locked="0"/>
    </xf>
    <xf numFmtId="0" fontId="3" fillId="2" borderId="22" xfId="2" applyFont="1" applyFill="1" applyBorder="1" applyProtection="1">
      <protection locked="0"/>
    </xf>
    <xf numFmtId="0" fontId="3" fillId="2" borderId="23" xfId="2" applyFont="1" applyFill="1" applyBorder="1" applyProtection="1">
      <protection locked="0"/>
    </xf>
    <xf numFmtId="0" fontId="3" fillId="2" borderId="24" xfId="2" applyFont="1" applyFill="1" applyBorder="1" applyProtection="1">
      <protection locked="0"/>
    </xf>
    <xf numFmtId="0" fontId="3" fillId="0" borderId="0" xfId="2" applyFont="1" applyFill="1" applyProtection="1">
      <protection locked="0"/>
    </xf>
    <xf numFmtId="0" fontId="8" fillId="0" borderId="0" xfId="3" applyFont="1" applyFill="1" applyBorder="1" applyAlignment="1" applyProtection="1">
      <protection locked="0"/>
    </xf>
    <xf numFmtId="0" fontId="3" fillId="0" borderId="0" xfId="2" applyFont="1" applyFill="1" applyAlignment="1" applyProtection="1">
      <alignment horizontal="center"/>
      <protection locked="0"/>
    </xf>
    <xf numFmtId="0" fontId="4" fillId="0" borderId="0" xfId="2" applyFont="1" applyFill="1" applyProtection="1">
      <protection locked="0"/>
    </xf>
    <xf numFmtId="0" fontId="9" fillId="0" borderId="0" xfId="2" applyFont="1" applyBorder="1" applyAlignment="1" applyProtection="1">
      <alignment horizontal="centerContinuous"/>
      <protection locked="0"/>
    </xf>
    <xf numFmtId="0" fontId="10" fillId="0" borderId="0" xfId="2" applyFont="1" applyBorder="1" applyAlignment="1" applyProtection="1">
      <alignment horizontal="centerContinuous"/>
      <protection locked="0"/>
    </xf>
    <xf numFmtId="0" fontId="11" fillId="0" borderId="0" xfId="2" applyFont="1" applyBorder="1" applyAlignment="1" applyProtection="1">
      <alignment horizontal="centerContinuous"/>
      <protection locked="0"/>
    </xf>
    <xf numFmtId="0" fontId="11" fillId="0" borderId="0" xfId="2" applyFont="1" applyAlignment="1" applyProtection="1">
      <alignment horizontal="center"/>
      <protection locked="0"/>
    </xf>
    <xf numFmtId="0" fontId="12" fillId="3" borderId="26" xfId="2" applyFont="1" applyFill="1" applyBorder="1" applyAlignment="1" applyProtection="1">
      <alignment horizontal="center" vertical="center"/>
      <protection locked="0"/>
    </xf>
    <xf numFmtId="0" fontId="15" fillId="5" borderId="26" xfId="2" applyFont="1" applyFill="1" applyBorder="1" applyAlignment="1" applyProtection="1">
      <alignment horizontal="center" vertical="center"/>
      <protection locked="0"/>
    </xf>
    <xf numFmtId="167" fontId="3" fillId="0" borderId="0" xfId="2" applyNumberFormat="1" applyFont="1" applyProtection="1">
      <protection locked="0"/>
    </xf>
    <xf numFmtId="0" fontId="12" fillId="6" borderId="26" xfId="2" applyFont="1" applyFill="1" applyBorder="1" applyAlignment="1" applyProtection="1">
      <alignment horizontal="center" vertical="center"/>
      <protection locked="0"/>
    </xf>
    <xf numFmtId="0" fontId="4" fillId="0" borderId="0" xfId="2" applyFont="1" applyFill="1" applyBorder="1" applyProtection="1">
      <protection locked="0"/>
    </xf>
    <xf numFmtId="0" fontId="5" fillId="0" borderId="0" xfId="2" applyFont="1" applyProtection="1">
      <protection locked="0"/>
    </xf>
    <xf numFmtId="0" fontId="6" fillId="0" borderId="0" xfId="2" applyFont="1" applyProtection="1">
      <protection locked="0"/>
    </xf>
    <xf numFmtId="166" fontId="6" fillId="0" borderId="0" xfId="2" applyNumberFormat="1" applyFont="1" applyProtection="1"/>
    <xf numFmtId="0" fontId="6" fillId="0" borderId="0" xfId="2" applyFont="1" applyProtection="1"/>
    <xf numFmtId="9" fontId="6" fillId="0" borderId="0" xfId="2" applyNumberFormat="1" applyFont="1" applyAlignment="1" applyProtection="1">
      <alignment horizontal="center"/>
      <protection locked="0"/>
    </xf>
    <xf numFmtId="166" fontId="6" fillId="0" borderId="0" xfId="2" applyNumberFormat="1" applyFont="1" applyAlignment="1" applyProtection="1">
      <alignment horizontal="right"/>
    </xf>
    <xf numFmtId="166" fontId="5" fillId="7" borderId="0" xfId="2" applyNumberFormat="1" applyFont="1" applyFill="1" applyProtection="1"/>
    <xf numFmtId="0" fontId="6" fillId="0" borderId="0" xfId="2" applyFont="1" applyAlignment="1" applyProtection="1">
      <alignment horizontal="left" indent="2"/>
      <protection locked="0"/>
    </xf>
    <xf numFmtId="0" fontId="5" fillId="0" borderId="0" xfId="0" applyFont="1" applyProtection="1">
      <protection locked="0"/>
    </xf>
    <xf numFmtId="0" fontId="6" fillId="0" borderId="0" xfId="0" applyFont="1" applyProtection="1">
      <protection locked="0"/>
    </xf>
    <xf numFmtId="168" fontId="6" fillId="0" borderId="0" xfId="1" applyNumberFormat="1" applyFont="1" applyProtection="1">
      <protection locked="0"/>
    </xf>
    <xf numFmtId="166" fontId="6" fillId="0" borderId="29" xfId="4" applyNumberFormat="1" applyFont="1" applyFill="1" applyBorder="1" applyAlignment="1" applyProtection="1"/>
    <xf numFmtId="0" fontId="6" fillId="0" borderId="28" xfId="2" applyFont="1" applyFill="1" applyBorder="1" applyAlignment="1" applyProtection="1">
      <alignment horizontal="center"/>
    </xf>
    <xf numFmtId="166" fontId="6" fillId="0" borderId="28" xfId="4" applyNumberFormat="1" applyFont="1" applyFill="1" applyBorder="1" applyAlignment="1" applyProtection="1"/>
    <xf numFmtId="0" fontId="6" fillId="0" borderId="28" xfId="2" applyFont="1" applyFill="1" applyBorder="1" applyProtection="1">
      <protection locked="0"/>
    </xf>
    <xf numFmtId="0" fontId="0" fillId="0" borderId="32" xfId="0" applyBorder="1"/>
    <xf numFmtId="0" fontId="48" fillId="0" borderId="0" xfId="0" applyFont="1" applyAlignment="1">
      <alignment horizontal="centerContinuous" vertical="center"/>
    </xf>
    <xf numFmtId="0" fontId="49" fillId="0" borderId="0" xfId="0" applyFont="1" applyAlignment="1">
      <alignment horizontal="centerContinuous" vertical="center"/>
    </xf>
    <xf numFmtId="172" fontId="0" fillId="0" borderId="0" xfId="1" applyNumberFormat="1" applyFont="1" applyAlignment="1">
      <alignment horizontal="center"/>
    </xf>
    <xf numFmtId="0" fontId="0" fillId="0" borderId="0" xfId="0" applyAlignment="1">
      <alignment horizontal="centerContinuous" wrapText="1"/>
    </xf>
    <xf numFmtId="0" fontId="48" fillId="0" borderId="0" xfId="0" applyFont="1"/>
    <xf numFmtId="0" fontId="48" fillId="0" borderId="0" xfId="0" applyFont="1" applyAlignment="1">
      <alignment vertical="center"/>
    </xf>
    <xf numFmtId="0" fontId="0" fillId="0" borderId="0" xfId="0" applyAlignment="1">
      <alignment horizontal="center"/>
    </xf>
    <xf numFmtId="0" fontId="0" fillId="0" borderId="0" xfId="0" applyAlignment="1">
      <alignment horizontal="left" indent="1"/>
    </xf>
    <xf numFmtId="0" fontId="48" fillId="0" borderId="0" xfId="0" applyFont="1" applyAlignment="1">
      <alignment horizontal="center"/>
    </xf>
    <xf numFmtId="1" fontId="0" fillId="0" borderId="0" xfId="0" applyNumberFormat="1" applyAlignment="1">
      <alignment horizontal="center"/>
    </xf>
    <xf numFmtId="1" fontId="48" fillId="0" borderId="0" xfId="0" applyNumberFormat="1" applyFont="1" applyAlignment="1">
      <alignment horizontal="center"/>
    </xf>
    <xf numFmtId="0" fontId="0" fillId="0" borderId="0" xfId="0" applyAlignment="1">
      <alignment horizontal="centerContinuous" vertical="center" wrapText="1"/>
    </xf>
    <xf numFmtId="0" fontId="50" fillId="0" borderId="0" xfId="2" applyFont="1" applyProtection="1">
      <protection locked="0"/>
    </xf>
    <xf numFmtId="0" fontId="50" fillId="0" borderId="0" xfId="2" applyFont="1" applyFill="1" applyProtection="1">
      <protection locked="0"/>
    </xf>
    <xf numFmtId="0" fontId="50" fillId="0" borderId="0" xfId="2" applyFont="1" applyFill="1" applyAlignment="1" applyProtection="1">
      <alignment horizontal="center"/>
      <protection locked="0"/>
    </xf>
    <xf numFmtId="0" fontId="50" fillId="0" borderId="0" xfId="2" applyFont="1" applyAlignment="1" applyProtection="1">
      <alignment horizontal="center"/>
      <protection locked="0"/>
    </xf>
    <xf numFmtId="0" fontId="50" fillId="0" borderId="0" xfId="2" applyFont="1" applyFill="1" applyBorder="1" applyProtection="1">
      <protection locked="0"/>
    </xf>
    <xf numFmtId="0" fontId="51" fillId="0" borderId="0" xfId="0" applyFont="1"/>
    <xf numFmtId="0" fontId="6" fillId="4" borderId="29" xfId="2" applyFont="1" applyFill="1" applyBorder="1" applyProtection="1"/>
    <xf numFmtId="0" fontId="52" fillId="0" borderId="0" xfId="0" applyFont="1" applyAlignment="1">
      <alignment horizontal="centerContinuous" vertical="center"/>
    </xf>
    <xf numFmtId="0" fontId="12" fillId="3" borderId="25" xfId="2" applyFont="1" applyFill="1" applyBorder="1" applyAlignment="1" applyProtection="1">
      <alignment horizontal="center" vertical="center"/>
    </xf>
    <xf numFmtId="0" fontId="12" fillId="3" borderId="26" xfId="2" applyFont="1" applyFill="1" applyBorder="1" applyAlignment="1" applyProtection="1">
      <alignment horizontal="center" vertical="center"/>
    </xf>
    <xf numFmtId="0" fontId="6" fillId="0" borderId="29" xfId="2" applyFont="1" applyFill="1" applyBorder="1" applyAlignment="1" applyProtection="1">
      <alignment horizontal="center"/>
    </xf>
    <xf numFmtId="0" fontId="12" fillId="3" borderId="27" xfId="2" applyFont="1" applyFill="1" applyBorder="1" applyAlignment="1" applyProtection="1">
      <alignment horizontal="center" vertical="center"/>
    </xf>
    <xf numFmtId="0" fontId="15" fillId="5" borderId="25" xfId="2" applyFont="1" applyFill="1" applyBorder="1" applyAlignment="1" applyProtection="1">
      <alignment horizontal="center" vertical="center"/>
    </xf>
    <xf numFmtId="0" fontId="15" fillId="5" borderId="26" xfId="2" applyFont="1" applyFill="1" applyBorder="1" applyAlignment="1" applyProtection="1">
      <alignment horizontal="center" vertical="center"/>
    </xf>
    <xf numFmtId="0" fontId="12" fillId="6" borderId="25" xfId="2" applyFont="1" applyFill="1" applyBorder="1" applyAlignment="1" applyProtection="1">
      <alignment horizontal="center" vertical="center"/>
    </xf>
    <xf numFmtId="0" fontId="12" fillId="6" borderId="26" xfId="2" applyFont="1" applyFill="1" applyBorder="1" applyAlignment="1" applyProtection="1">
      <alignment horizontal="center" vertical="center"/>
    </xf>
    <xf numFmtId="0" fontId="6" fillId="0" borderId="30" xfId="2" applyFont="1" applyFill="1" applyBorder="1" applyAlignment="1" applyProtection="1">
      <alignment horizontal="center"/>
    </xf>
    <xf numFmtId="0" fontId="12" fillId="6" borderId="27" xfId="2" applyFont="1" applyFill="1" applyBorder="1" applyAlignment="1" applyProtection="1">
      <alignment horizontal="center" vertical="center"/>
    </xf>
    <xf numFmtId="0" fontId="15" fillId="5" borderId="27" xfId="2" applyFont="1" applyFill="1" applyBorder="1" applyAlignment="1" applyProtection="1">
      <alignment horizontal="center" vertical="center"/>
    </xf>
    <xf numFmtId="0" fontId="6" fillId="4" borderId="31" xfId="2" applyFont="1" applyFill="1" applyBorder="1" applyProtection="1"/>
    <xf numFmtId="0" fontId="6" fillId="4" borderId="28" xfId="2" applyFont="1" applyFill="1" applyBorder="1" applyProtection="1"/>
    <xf numFmtId="164" fontId="0" fillId="0" borderId="0" xfId="154" applyFont="1" applyAlignment="1">
      <alignment horizontal="center"/>
    </xf>
    <xf numFmtId="0" fontId="53" fillId="8" borderId="0" xfId="0" applyFont="1" applyFill="1"/>
    <xf numFmtId="0" fontId="53" fillId="8" borderId="0" xfId="0" applyNumberFormat="1" applyFont="1" applyFill="1"/>
    <xf numFmtId="0" fontId="6" fillId="0" borderId="0" xfId="2" applyFont="1" applyFill="1" applyBorder="1" applyAlignment="1" applyProtection="1">
      <alignment horizontal="center"/>
    </xf>
    <xf numFmtId="0" fontId="6" fillId="0" borderId="0" xfId="2" applyFont="1" applyFill="1" applyBorder="1" applyProtection="1">
      <protection locked="0"/>
    </xf>
    <xf numFmtId="166" fontId="6" fillId="0" borderId="0" xfId="4" applyNumberFormat="1" applyFont="1" applyFill="1" applyBorder="1" applyAlignment="1" applyProtection="1"/>
    <xf numFmtId="0" fontId="6" fillId="0" borderId="34" xfId="2" applyFont="1" applyFill="1" applyBorder="1" applyAlignment="1" applyProtection="1">
      <alignment horizontal="center"/>
    </xf>
    <xf numFmtId="0" fontId="6" fillId="0" borderId="35" xfId="2" applyFont="1" applyFill="1" applyBorder="1" applyAlignment="1" applyProtection="1">
      <alignment horizontal="center"/>
    </xf>
    <xf numFmtId="0" fontId="6" fillId="4" borderId="35" xfId="2" applyFont="1" applyFill="1" applyBorder="1" applyProtection="1"/>
    <xf numFmtId="0" fontId="6" fillId="0" borderId="34" xfId="2" applyFont="1" applyFill="1" applyBorder="1" applyProtection="1">
      <protection locked="0"/>
    </xf>
    <xf numFmtId="166" fontId="6" fillId="0" borderId="34" xfId="4" applyNumberFormat="1" applyFont="1" applyFill="1" applyBorder="1" applyAlignment="1" applyProtection="1"/>
    <xf numFmtId="0" fontId="6" fillId="0" borderId="33" xfId="2" applyFont="1" applyFill="1" applyBorder="1" applyAlignment="1" applyProtection="1">
      <alignment horizontal="center"/>
    </xf>
    <xf numFmtId="0" fontId="6" fillId="4" borderId="33" xfId="2" applyFont="1" applyFill="1" applyBorder="1" applyProtection="1"/>
    <xf numFmtId="0" fontId="6" fillId="0" borderId="33" xfId="2" applyFont="1" applyFill="1" applyBorder="1" applyProtection="1">
      <protection locked="0"/>
    </xf>
    <xf numFmtId="166" fontId="6" fillId="0" borderId="33" xfId="4" applyNumberFormat="1" applyFont="1" applyFill="1" applyBorder="1" applyAlignment="1" applyProtection="1"/>
    <xf numFmtId="0" fontId="6" fillId="0" borderId="0" xfId="2" applyFont="1" applyFill="1" applyBorder="1" applyProtection="1"/>
    <xf numFmtId="0" fontId="6" fillId="4" borderId="36" xfId="2" applyFont="1" applyFill="1" applyBorder="1" applyProtection="1"/>
    <xf numFmtId="0" fontId="6" fillId="4" borderId="37" xfId="2" applyFont="1" applyFill="1" applyBorder="1" applyProtection="1"/>
    <xf numFmtId="0" fontId="6" fillId="4" borderId="25" xfId="2" applyFont="1" applyFill="1" applyBorder="1" applyProtection="1"/>
    <xf numFmtId="0" fontId="6" fillId="0" borderId="37" xfId="2" applyFont="1" applyFill="1" applyBorder="1" applyAlignment="1" applyProtection="1">
      <alignment horizontal="center"/>
    </xf>
    <xf numFmtId="0" fontId="6" fillId="8" borderId="28" xfId="2" applyFont="1" applyFill="1" applyBorder="1" applyAlignment="1" applyProtection="1">
      <alignment horizontal="center"/>
    </xf>
    <xf numFmtId="10" fontId="0" fillId="0" borderId="0" xfId="153" applyNumberFormat="1" applyFont="1" applyAlignment="1">
      <alignment horizontal="left" indent="1"/>
    </xf>
    <xf numFmtId="10" fontId="0" fillId="0" borderId="0" xfId="153" applyNumberFormat="1" applyFont="1"/>
    <xf numFmtId="0" fontId="54" fillId="0" borderId="0" xfId="2" applyFont="1" applyFill="1" applyAlignment="1" applyProtection="1">
      <alignment horizontal="center"/>
      <protection locked="0"/>
    </xf>
    <xf numFmtId="0" fontId="55" fillId="0" borderId="0" xfId="0" applyFont="1"/>
    <xf numFmtId="0" fontId="53" fillId="0" borderId="0" xfId="0" applyFont="1" applyAlignment="1">
      <alignment horizontal="center"/>
    </xf>
    <xf numFmtId="0" fontId="53" fillId="0" borderId="0" xfId="0" applyFont="1" applyAlignment="1">
      <alignment horizontal="left" indent="1"/>
    </xf>
    <xf numFmtId="9" fontId="53" fillId="0" borderId="0" xfId="153" applyFont="1" applyAlignment="1">
      <alignment horizontal="center"/>
    </xf>
    <xf numFmtId="0" fontId="53" fillId="0" borderId="0" xfId="0" applyFont="1"/>
    <xf numFmtId="177" fontId="53" fillId="0" borderId="0" xfId="153" applyNumberFormat="1" applyFont="1" applyAlignment="1">
      <alignment horizontal="center"/>
    </xf>
    <xf numFmtId="0" fontId="55" fillId="0" borderId="0" xfId="0" applyFont="1" applyAlignment="1">
      <alignment horizontal="center"/>
    </xf>
    <xf numFmtId="1" fontId="53" fillId="0" borderId="0" xfId="0" applyNumberFormat="1" applyFont="1" applyAlignment="1">
      <alignment horizontal="center"/>
    </xf>
    <xf numFmtId="1" fontId="55" fillId="0" borderId="0" xfId="0" applyNumberFormat="1" applyFont="1" applyAlignment="1">
      <alignment horizontal="center"/>
    </xf>
    <xf numFmtId="0" fontId="50" fillId="0" borderId="0" xfId="2" applyFont="1" applyFill="1" applyBorder="1" applyAlignment="1" applyProtection="1">
      <alignment horizontal="center"/>
      <protection locked="0"/>
    </xf>
  </cellXfs>
  <cellStyles count="155">
    <cellStyle name="Bold text" xfId="5"/>
    <cellStyle name="Col header" xfId="6"/>
    <cellStyle name="Comma" xfId="1" builtinId="3"/>
    <cellStyle name="Comma 10" xfId="7"/>
    <cellStyle name="Comma 11" xfId="8"/>
    <cellStyle name="Comma 12" xfId="9"/>
    <cellStyle name="Comma 13" xfId="10"/>
    <cellStyle name="Comma 14" xfId="11"/>
    <cellStyle name="Comma 15" xfId="12"/>
    <cellStyle name="Comma 16" xfId="13"/>
    <cellStyle name="Comma 17" xfId="14"/>
    <cellStyle name="Comma 18" xfId="15"/>
    <cellStyle name="Comma 19" xfId="16"/>
    <cellStyle name="Comma 2" xfId="17"/>
    <cellStyle name="Comma 2 2" xfId="18"/>
    <cellStyle name="Comma 2 3" xfId="19"/>
    <cellStyle name="Comma 20" xfId="20"/>
    <cellStyle name="Comma 21" xfId="21"/>
    <cellStyle name="Comma 22" xfId="22"/>
    <cellStyle name="Comma 23" xfId="23"/>
    <cellStyle name="Comma 24" xfId="24"/>
    <cellStyle name="Comma 25" xfId="25"/>
    <cellStyle name="Comma 25 2" xfId="26"/>
    <cellStyle name="Comma 25 2 2" xfId="27"/>
    <cellStyle name="Comma 26" xfId="28"/>
    <cellStyle name="Comma 27" xfId="29"/>
    <cellStyle name="Comma 28" xfId="30"/>
    <cellStyle name="Comma 29" xfId="31"/>
    <cellStyle name="Comma 3" xfId="32"/>
    <cellStyle name="Comma 3 2" xfId="33"/>
    <cellStyle name="Comma 30" xfId="34"/>
    <cellStyle name="Comma 31" xfId="35"/>
    <cellStyle name="Comma 4" xfId="36"/>
    <cellStyle name="Comma 5" xfId="37"/>
    <cellStyle name="Comma 6" xfId="38"/>
    <cellStyle name="Comma 7" xfId="39"/>
    <cellStyle name="Comma 8" xfId="40"/>
    <cellStyle name="Comma 9" xfId="41"/>
    <cellStyle name="Comma[2]" xfId="42"/>
    <cellStyle name="Comma[2] 2" xfId="43"/>
    <cellStyle name="Comma[2] 2 2" xfId="44"/>
    <cellStyle name="Comma[2] 2 3" xfId="45"/>
    <cellStyle name="Currency" xfId="154" builtinId="4"/>
    <cellStyle name="Currency 2" xfId="46"/>
    <cellStyle name="Currency 3" xfId="4"/>
    <cellStyle name="Currency 3 10" xfId="47"/>
    <cellStyle name="Currency 3 11" xfId="48"/>
    <cellStyle name="Currency 3 12" xfId="49"/>
    <cellStyle name="Currency 3 13" xfId="50"/>
    <cellStyle name="Currency 3 14" xfId="51"/>
    <cellStyle name="Currency 3 15" xfId="52"/>
    <cellStyle name="Currency 3 16" xfId="53"/>
    <cellStyle name="Currency 3 17" xfId="54"/>
    <cellStyle name="Currency 3 18" xfId="55"/>
    <cellStyle name="Currency 3 19" xfId="56"/>
    <cellStyle name="Currency 3 2" xfId="57"/>
    <cellStyle name="Currency 3 20" xfId="58"/>
    <cellStyle name="Currency 3 21" xfId="59"/>
    <cellStyle name="Currency 3 3" xfId="60"/>
    <cellStyle name="Currency 3 4" xfId="61"/>
    <cellStyle name="Currency 3 5" xfId="62"/>
    <cellStyle name="Currency 3 6" xfId="63"/>
    <cellStyle name="Currency 3 7" xfId="64"/>
    <cellStyle name="Currency 3 8" xfId="65"/>
    <cellStyle name="Currency 3 9" xfId="66"/>
    <cellStyle name="Currency 4" xfId="67"/>
    <cellStyle name="Currency 5" xfId="68"/>
    <cellStyle name="Currency 5 2" xfId="69"/>
    <cellStyle name="Currency 5 2 2" xfId="70"/>
    <cellStyle name="Currency 5 2 2 2" xfId="71"/>
    <cellStyle name="Date" xfId="72"/>
    <cellStyle name="Date &amp; time" xfId="73"/>
    <cellStyle name="Excel Built-in Comma" xfId="74"/>
    <cellStyle name="Excel Built-in Comma 2" xfId="75"/>
    <cellStyle name="Excel Built-in Comma 3" xfId="76"/>
    <cellStyle name="Excel Built-in Comma 4" xfId="77"/>
    <cellStyle name="Excel Built-in Comma 5" xfId="78"/>
    <cellStyle name="Excel Built-in Comma 6" xfId="79"/>
    <cellStyle name="Excel Built-in Currency" xfId="80"/>
    <cellStyle name="Excel Built-in Hyperlink" xfId="81"/>
    <cellStyle name="Excel Built-in Normal" xfId="82"/>
    <cellStyle name="Excel Built-in Normal 1" xfId="83"/>
    <cellStyle name="Explanatory Text 2" xfId="84"/>
    <cellStyle name="Heading" xfId="85"/>
    <cellStyle name="Heading1" xfId="86"/>
    <cellStyle name="Hyperlink 10" xfId="87"/>
    <cellStyle name="Hyperlink 11" xfId="88"/>
    <cellStyle name="Hyperlink 12" xfId="89"/>
    <cellStyle name="Hyperlink 17" xfId="90"/>
    <cellStyle name="Hyperlink 2" xfId="3"/>
    <cellStyle name="Hyperlink 2 2" xfId="91"/>
    <cellStyle name="Hyperlink 2 3" xfId="92"/>
    <cellStyle name="Hyperlink 2 4" xfId="93"/>
    <cellStyle name="Hyperlink 3" xfId="94"/>
    <cellStyle name="Hyperlink 4" xfId="95"/>
    <cellStyle name="Hyperlink 5" xfId="96"/>
    <cellStyle name="Hyperlink 6" xfId="97"/>
    <cellStyle name="Hyperlink 7" xfId="98"/>
    <cellStyle name="Hyperlink 8" xfId="99"/>
    <cellStyle name="Hyperlink 9" xfId="100"/>
    <cellStyle name="Money" xfId="101"/>
    <cellStyle name="Normal" xfId="0" builtinId="0"/>
    <cellStyle name="Normal 10" xfId="102"/>
    <cellStyle name="Normal 11" xfId="103"/>
    <cellStyle name="Normal 12" xfId="104"/>
    <cellStyle name="Normal 13" xfId="105"/>
    <cellStyle name="Normal 14" xfId="106"/>
    <cellStyle name="Normal 15" xfId="107"/>
    <cellStyle name="Normal 16" xfId="108"/>
    <cellStyle name="Normal 17" xfId="109"/>
    <cellStyle name="Normal 18" xfId="110"/>
    <cellStyle name="Normal 19" xfId="111"/>
    <cellStyle name="Normal 2" xfId="112"/>
    <cellStyle name="Normal 2 2" xfId="113"/>
    <cellStyle name="Normal 20" xfId="114"/>
    <cellStyle name="Normal 20 2" xfId="115"/>
    <cellStyle name="Normal 21" xfId="116"/>
    <cellStyle name="Normal 22" xfId="117"/>
    <cellStyle name="Normal 23" xfId="118"/>
    <cellStyle name="Normal 24" xfId="119"/>
    <cellStyle name="Normal 25" xfId="120"/>
    <cellStyle name="Normal 26" xfId="121"/>
    <cellStyle name="Normal 26 2" xfId="122"/>
    <cellStyle name="Normal 27" xfId="123"/>
    <cellStyle name="Normal 27 2" xfId="124"/>
    <cellStyle name="Normal 28" xfId="125"/>
    <cellStyle name="Normal 29" xfId="126"/>
    <cellStyle name="Normal 3" xfId="2"/>
    <cellStyle name="Normal 3 2" xfId="127"/>
    <cellStyle name="Normal 3 3" xfId="128"/>
    <cellStyle name="Normal 3 4" xfId="129"/>
    <cellStyle name="Normal 3 5" xfId="130"/>
    <cellStyle name="Normal 3 6" xfId="131"/>
    <cellStyle name="Normal 3 7" xfId="132"/>
    <cellStyle name="Normal 3 8" xfId="133"/>
    <cellStyle name="Normal 30" xfId="134"/>
    <cellStyle name="Normal 31" xfId="135"/>
    <cellStyle name="Normal 4" xfId="136"/>
    <cellStyle name="Normal 5" xfId="137"/>
    <cellStyle name="Normal 5 2" xfId="138"/>
    <cellStyle name="Normal 5 3" xfId="139"/>
    <cellStyle name="Normal 5 4" xfId="140"/>
    <cellStyle name="Normal 6" xfId="141"/>
    <cellStyle name="Normal 7" xfId="142"/>
    <cellStyle name="Normal 8" xfId="143"/>
    <cellStyle name="Normal 9" xfId="144"/>
    <cellStyle name="Number" xfId="145"/>
    <cellStyle name="Percent" xfId="153" builtinId="5"/>
    <cellStyle name="Percentage" xfId="146"/>
    <cellStyle name="Result" xfId="147"/>
    <cellStyle name="Result2" xfId="148"/>
    <cellStyle name="TableStyleLight1" xfId="149"/>
    <cellStyle name="Text" xfId="150"/>
    <cellStyle name="Time" xfId="151"/>
    <cellStyle name="常规_LOSER PO#02903-00 (2)" xfId="152"/>
  </cellStyles>
  <dxfs count="1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3"/>
  <c:chart>
    <c:title>
      <c:txPr>
        <a:bodyPr/>
        <a:lstStyle/>
        <a:p>
          <a:pPr>
            <a:defRPr lang="en-US"/>
          </a:pPr>
          <a:endParaRPr lang="en-US"/>
        </a:p>
      </c:txPr>
    </c:title>
    <c:plotArea>
      <c:layout/>
      <c:pieChart>
        <c:varyColors val="1"/>
        <c:ser>
          <c:idx val="1"/>
          <c:order val="1"/>
          <c:tx>
            <c:v>Women's SU18 Sales</c:v>
          </c:tx>
          <c:dLbls>
            <c:txPr>
              <a:bodyPr/>
              <a:lstStyle/>
              <a:p>
                <a:pPr>
                  <a:defRPr lang="en-US"/>
                </a:pPr>
                <a:endParaRPr lang="en-US"/>
              </a:p>
            </c:txPr>
            <c:showCatName val="1"/>
            <c:showPercent val="1"/>
          </c:dLbls>
          <c:cat>
            <c:strRef>
              <c:f>'Summary Slide'!$D$18:$D$22</c:f>
              <c:strCache>
                <c:ptCount val="5"/>
                <c:pt idx="0">
                  <c:v>Tank Top</c:v>
                </c:pt>
                <c:pt idx="1">
                  <c:v>T-Shirt</c:v>
                </c:pt>
                <c:pt idx="2">
                  <c:v>Long Sleeve</c:v>
                </c:pt>
                <c:pt idx="3">
                  <c:v>Tencel</c:v>
                </c:pt>
                <c:pt idx="4">
                  <c:v>Fleece</c:v>
                </c:pt>
              </c:strCache>
            </c:strRef>
          </c:cat>
          <c:val>
            <c:numRef>
              <c:f>'Summary Slide'!$F$18:$F$22</c:f>
              <c:numCache>
                <c:formatCode>General</c:formatCode>
                <c:ptCount val="5"/>
                <c:pt idx="0">
                  <c:v>0</c:v>
                </c:pt>
                <c:pt idx="1">
                  <c:v>0</c:v>
                </c:pt>
                <c:pt idx="2">
                  <c:v>0</c:v>
                </c:pt>
                <c:pt idx="3">
                  <c:v>0</c:v>
                </c:pt>
                <c:pt idx="4">
                  <c:v>0</c:v>
                </c:pt>
              </c:numCache>
            </c:numRef>
          </c:val>
        </c:ser>
        <c:ser>
          <c:idx val="0"/>
          <c:order val="0"/>
          <c:tx>
            <c:v>Women's SU18 Sales</c:v>
          </c:tx>
          <c:dLbls>
            <c:txPr>
              <a:bodyPr/>
              <a:lstStyle/>
              <a:p>
                <a:pPr>
                  <a:defRPr lang="en-US"/>
                </a:pPr>
                <a:endParaRPr lang="en-US"/>
              </a:p>
            </c:txPr>
            <c:showCatName val="1"/>
            <c:showPercent val="1"/>
          </c:dLbls>
          <c:cat>
            <c:strRef>
              <c:f>'Summary Slide'!$D$18:$D$22</c:f>
              <c:strCache>
                <c:ptCount val="5"/>
                <c:pt idx="0">
                  <c:v>Tank Top</c:v>
                </c:pt>
                <c:pt idx="1">
                  <c:v>T-Shirt</c:v>
                </c:pt>
                <c:pt idx="2">
                  <c:v>Long Sleeve</c:v>
                </c:pt>
                <c:pt idx="3">
                  <c:v>Tencel</c:v>
                </c:pt>
                <c:pt idx="4">
                  <c:v>Fleece</c:v>
                </c:pt>
              </c:strCache>
            </c:strRef>
          </c:cat>
          <c:val>
            <c:numRef>
              <c:f>'Summary Slide'!$F$18:$F$22</c:f>
              <c:numCache>
                <c:formatCode>General</c:formatCode>
                <c:ptCount val="5"/>
                <c:pt idx="0">
                  <c:v>0</c:v>
                </c:pt>
                <c:pt idx="1">
                  <c:v>0</c:v>
                </c:pt>
                <c:pt idx="2">
                  <c:v>0</c:v>
                </c:pt>
                <c:pt idx="3">
                  <c:v>0</c:v>
                </c:pt>
                <c:pt idx="4">
                  <c:v>0</c:v>
                </c:pt>
              </c:numCache>
            </c:numRef>
          </c:val>
        </c:ser>
        <c:dLbls>
          <c:showCatName val="1"/>
          <c:showPercent val="1"/>
        </c:dLbls>
        <c:firstSliceAng val="0"/>
      </c:pieChart>
    </c:plotArea>
    <c:plotVisOnly val="1"/>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lang="en-US"/>
            </a:pPr>
            <a:r>
              <a:rPr lang="en-US"/>
              <a:t>Men's SU18 Sales</a:t>
            </a:r>
          </a:p>
        </c:rich>
      </c:tx>
    </c:title>
    <c:plotArea>
      <c:layout/>
      <c:pieChart>
        <c:varyColors val="1"/>
        <c:ser>
          <c:idx val="0"/>
          <c:order val="0"/>
          <c:tx>
            <c:v>Women's SU18 Sales</c:v>
          </c:tx>
          <c:dLbls>
            <c:dLbl>
              <c:idx val="0"/>
              <c:layout>
                <c:manualLayout>
                  <c:x val="-2.5469392590625816E-2"/>
                  <c:y val="0.1135764800233305"/>
                </c:manualLayout>
              </c:layout>
              <c:showCatName val="1"/>
              <c:showPercent val="1"/>
            </c:dLbl>
            <c:txPr>
              <a:bodyPr/>
              <a:lstStyle/>
              <a:p>
                <a:pPr>
                  <a:defRPr lang="en-US"/>
                </a:pPr>
                <a:endParaRPr lang="en-US"/>
              </a:p>
            </c:txPr>
            <c:showCatName val="1"/>
            <c:showPercent val="1"/>
          </c:dLbls>
          <c:cat>
            <c:strRef>
              <c:f>'Summary Slide'!$D$25:$D$29</c:f>
              <c:strCache>
                <c:ptCount val="5"/>
                <c:pt idx="0">
                  <c:v>Tank Top</c:v>
                </c:pt>
                <c:pt idx="1">
                  <c:v>T-Shirt</c:v>
                </c:pt>
                <c:pt idx="2">
                  <c:v>Long Sleeve</c:v>
                </c:pt>
                <c:pt idx="3">
                  <c:v>Fleece</c:v>
                </c:pt>
                <c:pt idx="4">
                  <c:v>Boardshorts</c:v>
                </c:pt>
              </c:strCache>
            </c:strRef>
          </c:cat>
          <c:val>
            <c:numRef>
              <c:f>'Summary Slide'!$F$25:$F$29</c:f>
              <c:numCache>
                <c:formatCode>General</c:formatCode>
                <c:ptCount val="5"/>
                <c:pt idx="0">
                  <c:v>0</c:v>
                </c:pt>
                <c:pt idx="1">
                  <c:v>0</c:v>
                </c:pt>
                <c:pt idx="2">
                  <c:v>0</c:v>
                </c:pt>
                <c:pt idx="3">
                  <c:v>0</c:v>
                </c:pt>
                <c:pt idx="4">
                  <c:v>0</c:v>
                </c:pt>
              </c:numCache>
            </c:numRef>
          </c:val>
        </c:ser>
        <c:dLbls>
          <c:showCatName val="1"/>
          <c:showPercent val="1"/>
        </c:dLbls>
        <c:firstSliceAng val="0"/>
      </c:pieChart>
    </c:plotArea>
    <c:plotVisOnly val="1"/>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3"/>
  <c:chart>
    <c:title>
      <c:tx>
        <c:rich>
          <a:bodyPr/>
          <a:lstStyle/>
          <a:p>
            <a:pPr>
              <a:defRPr lang="en-US"/>
            </a:pPr>
            <a:r>
              <a:rPr lang="en-US"/>
              <a:t>Accessories SU18 Sales</a:t>
            </a:r>
          </a:p>
        </c:rich>
      </c:tx>
    </c:title>
    <c:plotArea>
      <c:layout/>
      <c:pieChart>
        <c:varyColors val="1"/>
        <c:ser>
          <c:idx val="0"/>
          <c:order val="0"/>
          <c:tx>
            <c:v>Women's SU18 Sales</c:v>
          </c:tx>
          <c:dLbls>
            <c:dLbl>
              <c:idx val="0"/>
              <c:layout>
                <c:manualLayout>
                  <c:x val="-0.12677443245054759"/>
                  <c:y val="0.14866652085156024"/>
                </c:manualLayout>
              </c:layout>
              <c:showCatName val="1"/>
              <c:showPercent val="1"/>
            </c:dLbl>
            <c:txPr>
              <a:bodyPr/>
              <a:lstStyle/>
              <a:p>
                <a:pPr>
                  <a:defRPr lang="en-US"/>
                </a:pPr>
                <a:endParaRPr lang="en-US"/>
              </a:p>
            </c:txPr>
            <c:showCatName val="1"/>
            <c:showPercent val="1"/>
          </c:dLbls>
          <c:cat>
            <c:strRef>
              <c:f>'Summary Slide'!$D$32:$D$35</c:f>
              <c:strCache>
                <c:ptCount val="4"/>
                <c:pt idx="0">
                  <c:v>Flexfit</c:v>
                </c:pt>
                <c:pt idx="1">
                  <c:v>Snapback Hat</c:v>
                </c:pt>
                <c:pt idx="2">
                  <c:v>Curved Trucker</c:v>
                </c:pt>
                <c:pt idx="3">
                  <c:v>Dadhat</c:v>
                </c:pt>
              </c:strCache>
            </c:strRef>
          </c:cat>
          <c:val>
            <c:numRef>
              <c:f>'Summary Slide'!$F$32:$F$35</c:f>
              <c:numCache>
                <c:formatCode>General</c:formatCode>
                <c:ptCount val="4"/>
                <c:pt idx="0">
                  <c:v>0</c:v>
                </c:pt>
                <c:pt idx="1">
                  <c:v>0</c:v>
                </c:pt>
                <c:pt idx="2">
                  <c:v>0</c:v>
                </c:pt>
                <c:pt idx="3">
                  <c:v>0</c:v>
                </c:pt>
              </c:numCache>
            </c:numRef>
          </c:val>
        </c:ser>
        <c:dLbls>
          <c:showCatName val="1"/>
          <c:showPercent val="1"/>
        </c:dLbls>
        <c:firstSliceAng val="0"/>
      </c:pieChart>
    </c:plotArea>
    <c:plotVisOnly val="1"/>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tiff"/><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28576</xdr:rowOff>
    </xdr:from>
    <xdr:to>
      <xdr:col>1</xdr:col>
      <xdr:colOff>1171575</xdr:colOff>
      <xdr:row>3</xdr:row>
      <xdr:rowOff>137297</xdr:rowOff>
    </xdr:to>
    <xdr:pic>
      <xdr:nvPicPr>
        <xdr:cNvPr id="2" name="Picture 1" descr="tentree_symbol_skyblue.tif"/>
        <xdr:cNvPicPr>
          <a:picLocks noChangeAspect="1"/>
        </xdr:cNvPicPr>
      </xdr:nvPicPr>
      <xdr:blipFill>
        <a:blip xmlns:r="http://schemas.openxmlformats.org/officeDocument/2006/relationships" r:embed="rId1" cstate="print"/>
        <a:srcRect l="21659" t="14286" r="15668" b="13605"/>
        <a:stretch>
          <a:fillRect/>
        </a:stretch>
      </xdr:blipFill>
      <xdr:spPr>
        <a:xfrm>
          <a:off x="133350" y="28576"/>
          <a:ext cx="1038225" cy="804046"/>
        </a:xfrm>
        <a:prstGeom prst="rect">
          <a:avLst/>
        </a:prstGeom>
      </xdr:spPr>
    </xdr:pic>
    <xdr:clientData/>
  </xdr:twoCellAnchor>
  <xdr:twoCellAnchor editAs="oneCell">
    <xdr:from>
      <xdr:col>1</xdr:col>
      <xdr:colOff>133350</xdr:colOff>
      <xdr:row>0</xdr:row>
      <xdr:rowOff>28576</xdr:rowOff>
    </xdr:from>
    <xdr:to>
      <xdr:col>1</xdr:col>
      <xdr:colOff>1171575</xdr:colOff>
      <xdr:row>3</xdr:row>
      <xdr:rowOff>137297</xdr:rowOff>
    </xdr:to>
    <xdr:pic>
      <xdr:nvPicPr>
        <xdr:cNvPr id="3" name="Picture 2" descr="tentree_symbol_skyblue.tif"/>
        <xdr:cNvPicPr>
          <a:picLocks noChangeAspect="1"/>
        </xdr:cNvPicPr>
      </xdr:nvPicPr>
      <xdr:blipFill>
        <a:blip xmlns:r="http://schemas.openxmlformats.org/officeDocument/2006/relationships" r:embed="rId1" cstate="print"/>
        <a:srcRect l="21659" t="14286" r="15668" b="13605"/>
        <a:stretch>
          <a:fillRect/>
        </a:stretch>
      </xdr:blipFill>
      <xdr:spPr>
        <a:xfrm>
          <a:off x="317500" y="28576"/>
          <a:ext cx="1038225" cy="794521"/>
        </a:xfrm>
        <a:prstGeom prst="rect">
          <a:avLst/>
        </a:prstGeom>
      </xdr:spPr>
    </xdr:pic>
    <xdr:clientData/>
  </xdr:twoCellAnchor>
  <xdr:twoCellAnchor>
    <xdr:from>
      <xdr:col>0</xdr:col>
      <xdr:colOff>61911</xdr:colOff>
      <xdr:row>37</xdr:row>
      <xdr:rowOff>176212</xdr:rowOff>
    </xdr:from>
    <xdr:to>
      <xdr:col>4</xdr:col>
      <xdr:colOff>847725</xdr:colOff>
      <xdr:row>53</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981076</xdr:colOff>
      <xdr:row>38</xdr:row>
      <xdr:rowOff>0</xdr:rowOff>
    </xdr:from>
    <xdr:to>
      <xdr:col>7</xdr:col>
      <xdr:colOff>42865</xdr:colOff>
      <xdr:row>53</xdr:row>
      <xdr:rowOff>100013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71437</xdr:colOff>
      <xdr:row>54</xdr:row>
      <xdr:rowOff>128587</xdr:rowOff>
    </xdr:from>
    <xdr:to>
      <xdr:col>4</xdr:col>
      <xdr:colOff>847724</xdr:colOff>
      <xdr:row>70</xdr:row>
      <xdr:rowOff>52387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68036</xdr:colOff>
      <xdr:row>1</xdr:row>
      <xdr:rowOff>95250</xdr:rowOff>
    </xdr:from>
    <xdr:to>
      <xdr:col>1</xdr:col>
      <xdr:colOff>2563010</xdr:colOff>
      <xdr:row>11</xdr:row>
      <xdr:rowOff>176893</xdr:rowOff>
    </xdr:to>
    <xdr:pic>
      <xdr:nvPicPr>
        <xdr:cNvPr id="2" name="Picture 1" descr="tentree_symbol_skyblue.tif"/>
        <xdr:cNvPicPr>
          <a:picLocks noChangeAspect="1"/>
        </xdr:cNvPicPr>
      </xdr:nvPicPr>
      <xdr:blipFill>
        <a:blip xmlns:r="http://schemas.openxmlformats.org/officeDocument/2006/relationships" r:embed="rId1" cstate="print"/>
        <a:srcRect l="21659" t="14286" r="15668" b="13605"/>
        <a:stretch>
          <a:fillRect/>
        </a:stretch>
      </xdr:blipFill>
      <xdr:spPr>
        <a:xfrm>
          <a:off x="172811" y="219075"/>
          <a:ext cx="2494974" cy="19199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2:H129"/>
  <sheetViews>
    <sheetView showGridLines="0" workbookViewId="0"/>
  </sheetViews>
  <sheetFormatPr defaultRowHeight="13.8"/>
  <cols>
    <col min="1" max="1" width="2.5546875" customWidth="1"/>
    <col min="2" max="2" width="25.6640625" customWidth="1"/>
    <col min="3" max="3" width="2.6640625" customWidth="1"/>
    <col min="4" max="6" width="22.44140625" customWidth="1"/>
    <col min="7" max="7" width="34.33203125" customWidth="1"/>
    <col min="8" max="8" width="2.5546875" customWidth="1"/>
  </cols>
  <sheetData>
    <row r="2" spans="1:8" ht="15" customHeight="1">
      <c r="B2" s="62" t="s">
        <v>41</v>
      </c>
      <c r="C2" s="61"/>
      <c r="D2" s="61"/>
      <c r="E2" s="61"/>
      <c r="F2" s="61"/>
      <c r="G2" s="61"/>
    </row>
    <row r="3" spans="1:8" ht="24.9" customHeight="1">
      <c r="A3" s="65"/>
      <c r="B3" s="80" t="s">
        <v>51</v>
      </c>
      <c r="C3" s="61"/>
      <c r="D3" s="61"/>
      <c r="E3" s="61"/>
      <c r="F3" s="61"/>
      <c r="G3" s="61"/>
    </row>
    <row r="4" spans="1:8">
      <c r="A4" s="60"/>
      <c r="B4" s="60"/>
      <c r="C4" s="60"/>
      <c r="D4" s="60"/>
      <c r="E4" s="60"/>
      <c r="F4" s="60"/>
      <c r="G4" s="60"/>
      <c r="H4" s="60"/>
    </row>
    <row r="6" spans="1:8">
      <c r="B6" s="65" t="s">
        <v>38</v>
      </c>
      <c r="D6" s="63">
        <f>++D10*10</f>
        <v>0</v>
      </c>
      <c r="E6" s="63"/>
      <c r="F6" s="63"/>
    </row>
    <row r="7" spans="1:8" ht="9.9" customHeight="1">
      <c r="B7" s="65"/>
    </row>
    <row r="8" spans="1:8" ht="69">
      <c r="B8" s="66" t="s">
        <v>43</v>
      </c>
      <c r="D8" s="72" t="str">
        <f ca="1">IF(D6&gt;2000,VLOOKUP(RANDBETWEEN(1,5),$C$116:$D$120,COLUMNS($C$116:$D$116),0),VLOOKUP(RANDBETWEEN(1,4),$C$116:$D$120,COLUMNS($C$116:$D$116),0))</f>
        <v>0 trees will result in over 0 tons of carbon being removed from the atmosphere over the life of the trees. This amount of carbon equates to roughly the same number as 0 cars being taken off of Canadian roads for one year. Through this purchase, you are effectively offsetting 0 drivers' lifetime emissions from driving! Thank you for your impact!</v>
      </c>
      <c r="E8" s="64"/>
      <c r="F8" s="64"/>
      <c r="G8" s="64"/>
    </row>
    <row r="9" spans="1:8" ht="9.9" customHeight="1">
      <c r="B9" s="65"/>
    </row>
    <row r="10" spans="1:8">
      <c r="B10" s="65" t="s">
        <v>42</v>
      </c>
      <c r="D10" s="63">
        <f>++SUMMER18_USA!O197</f>
        <v>0</v>
      </c>
      <c r="E10" s="63"/>
      <c r="F10" s="63"/>
    </row>
    <row r="11" spans="1:8" ht="9.9" customHeight="1">
      <c r="B11" s="65"/>
    </row>
    <row r="12" spans="1:8">
      <c r="B12" s="65" t="s">
        <v>44</v>
      </c>
      <c r="D12" s="94">
        <f>++SUMMER18_USA!O194</f>
        <v>0</v>
      </c>
      <c r="E12" s="63"/>
      <c r="F12" s="63"/>
    </row>
    <row r="13" spans="1:8" ht="9.9" customHeight="1">
      <c r="B13" s="65"/>
    </row>
    <row r="14" spans="1:8">
      <c r="B14" s="65" t="s">
        <v>45</v>
      </c>
      <c r="D14" s="67" t="s">
        <v>410</v>
      </c>
      <c r="E14" t="s">
        <v>47</v>
      </c>
      <c r="F14" s="67"/>
    </row>
    <row r="15" spans="1:8" ht="9.9" customHeight="1">
      <c r="A15" s="60"/>
      <c r="B15" s="60"/>
      <c r="C15" s="60"/>
      <c r="D15" s="60"/>
      <c r="E15" s="60"/>
      <c r="F15" s="60"/>
      <c r="G15" s="60"/>
      <c r="H15" s="60"/>
    </row>
    <row r="16" spans="1:8" ht="9.9" customHeight="1"/>
    <row r="17" spans="2:7">
      <c r="B17" s="65" t="s">
        <v>49</v>
      </c>
      <c r="D17" s="65" t="s">
        <v>396</v>
      </c>
      <c r="E17" s="65"/>
      <c r="F17" s="65"/>
    </row>
    <row r="18" spans="2:7">
      <c r="D18" s="68" t="s">
        <v>398</v>
      </c>
      <c r="E18" s="67">
        <f>++SUMMER18_USA!T16</f>
        <v>0</v>
      </c>
      <c r="F18" s="67">
        <f>++SUMMER18_USA!U16</f>
        <v>0</v>
      </c>
      <c r="G18" s="115" t="e">
        <f t="shared" ref="G18:G22" si="0">+F18/$D$12</f>
        <v>#DIV/0!</v>
      </c>
    </row>
    <row r="19" spans="2:7">
      <c r="D19" s="68" t="s">
        <v>399</v>
      </c>
      <c r="E19" s="67">
        <f>++SUMMER18_USA!T17</f>
        <v>0</v>
      </c>
      <c r="F19" s="67">
        <f>++SUMMER18_USA!U17</f>
        <v>0</v>
      </c>
      <c r="G19" s="115" t="e">
        <f t="shared" si="0"/>
        <v>#DIV/0!</v>
      </c>
    </row>
    <row r="20" spans="2:7">
      <c r="D20" s="68" t="s">
        <v>402</v>
      </c>
      <c r="E20" s="67">
        <f>++SUMMER18_USA!T18</f>
        <v>0</v>
      </c>
      <c r="F20" s="67">
        <f>++SUMMER18_USA!U18</f>
        <v>0</v>
      </c>
      <c r="G20" s="115" t="e">
        <f t="shared" si="0"/>
        <v>#DIV/0!</v>
      </c>
    </row>
    <row r="21" spans="2:7">
      <c r="D21" s="68" t="s">
        <v>401</v>
      </c>
      <c r="E21" s="67">
        <f>++SUMMER18_USA!T19</f>
        <v>0</v>
      </c>
      <c r="F21" s="67">
        <f>++SUMMER18_USA!U19</f>
        <v>0</v>
      </c>
      <c r="G21" s="115" t="e">
        <f t="shared" si="0"/>
        <v>#DIV/0!</v>
      </c>
    </row>
    <row r="22" spans="2:7">
      <c r="D22" s="68" t="s">
        <v>400</v>
      </c>
      <c r="E22" s="67">
        <f>++SUMMER18_USA!T20</f>
        <v>0</v>
      </c>
      <c r="F22" s="67">
        <f>++SUMMER18_USA!U20</f>
        <v>0</v>
      </c>
      <c r="G22" s="115" t="e">
        <f t="shared" si="0"/>
        <v>#DIV/0!</v>
      </c>
    </row>
    <row r="23" spans="2:7" ht="9.9" customHeight="1">
      <c r="E23" s="67"/>
      <c r="F23" s="70"/>
      <c r="G23" s="116"/>
    </row>
    <row r="24" spans="2:7">
      <c r="D24" s="65" t="s">
        <v>397</v>
      </c>
      <c r="E24" s="69"/>
      <c r="F24" s="71"/>
      <c r="G24" s="116"/>
    </row>
    <row r="25" spans="2:7">
      <c r="D25" s="68" t="s">
        <v>398</v>
      </c>
      <c r="E25" s="67">
        <f>++SUMMER18_USA!T23</f>
        <v>0</v>
      </c>
      <c r="F25" s="67">
        <f>++SUMMER18_USA!U23</f>
        <v>0</v>
      </c>
      <c r="G25" s="115" t="e">
        <f t="shared" ref="G25:G29" si="1">+F25/$D$12</f>
        <v>#DIV/0!</v>
      </c>
    </row>
    <row r="26" spans="2:7">
      <c r="D26" s="68" t="s">
        <v>399</v>
      </c>
      <c r="E26" s="67">
        <f>++SUMMER18_USA!T24</f>
        <v>0</v>
      </c>
      <c r="F26" s="67">
        <f>++SUMMER18_USA!U24</f>
        <v>0</v>
      </c>
      <c r="G26" s="115" t="e">
        <f t="shared" si="1"/>
        <v>#DIV/0!</v>
      </c>
    </row>
    <row r="27" spans="2:7">
      <c r="D27" s="68" t="s">
        <v>402</v>
      </c>
      <c r="E27" s="67">
        <f>++SUMMER18_USA!T25</f>
        <v>0</v>
      </c>
      <c r="F27" s="67">
        <f>++SUMMER18_USA!U25</f>
        <v>0</v>
      </c>
      <c r="G27" s="115" t="e">
        <f t="shared" si="1"/>
        <v>#DIV/0!</v>
      </c>
    </row>
    <row r="28" spans="2:7">
      <c r="D28" s="68" t="s">
        <v>400</v>
      </c>
      <c r="E28" s="67">
        <f>++SUMMER18_USA!T26</f>
        <v>0</v>
      </c>
      <c r="F28" s="67">
        <f>++SUMMER18_USA!U26</f>
        <v>0</v>
      </c>
      <c r="G28" s="115" t="e">
        <f t="shared" si="1"/>
        <v>#DIV/0!</v>
      </c>
    </row>
    <row r="29" spans="2:7">
      <c r="D29" s="68" t="s">
        <v>403</v>
      </c>
      <c r="E29" s="67">
        <f>++SUMMER18_USA!T27</f>
        <v>0</v>
      </c>
      <c r="F29" s="67">
        <f>++SUMMER18_USA!U27</f>
        <v>0</v>
      </c>
      <c r="G29" s="115" t="e">
        <f t="shared" si="1"/>
        <v>#DIV/0!</v>
      </c>
    </row>
    <row r="30" spans="2:7" ht="9.9" customHeight="1">
      <c r="E30" s="67"/>
      <c r="F30" s="70"/>
      <c r="G30" s="116"/>
    </row>
    <row r="31" spans="2:7">
      <c r="D31" s="65" t="s">
        <v>404</v>
      </c>
      <c r="E31" s="69"/>
      <c r="F31" s="71"/>
      <c r="G31" s="116"/>
    </row>
    <row r="32" spans="2:7">
      <c r="D32" s="68" t="s">
        <v>405</v>
      </c>
      <c r="E32" s="67">
        <f>++SUMMER18_USA!T30</f>
        <v>0</v>
      </c>
      <c r="F32" s="67">
        <f>++SUMMER18_USA!U30</f>
        <v>0</v>
      </c>
      <c r="G32" s="115" t="e">
        <f>+F32/$D$12</f>
        <v>#DIV/0!</v>
      </c>
    </row>
    <row r="33" spans="4:7">
      <c r="D33" s="68" t="s">
        <v>406</v>
      </c>
      <c r="E33" s="67">
        <f>++SUMMER18_USA!T31</f>
        <v>0</v>
      </c>
      <c r="F33" s="67">
        <f>++SUMMER18_USA!U31</f>
        <v>0</v>
      </c>
      <c r="G33" s="115" t="e">
        <f t="shared" ref="G33:G35" si="2">+F33/$D$12</f>
        <v>#DIV/0!</v>
      </c>
    </row>
    <row r="34" spans="4:7">
      <c r="D34" s="68" t="s">
        <v>368</v>
      </c>
      <c r="E34" s="67">
        <f>++SUMMER18_USA!T32</f>
        <v>0</v>
      </c>
      <c r="F34" s="67">
        <f>++SUMMER18_USA!U32</f>
        <v>0</v>
      </c>
      <c r="G34" s="115" t="e">
        <f t="shared" si="2"/>
        <v>#DIV/0!</v>
      </c>
    </row>
    <row r="35" spans="4:7">
      <c r="D35" s="68" t="s">
        <v>407</v>
      </c>
      <c r="E35" s="67">
        <f>++SUMMER18_USA!T33</f>
        <v>0</v>
      </c>
      <c r="F35" s="67">
        <f>++SUMMER18_USA!U33</f>
        <v>0</v>
      </c>
      <c r="G35" s="115" t="e">
        <f t="shared" si="2"/>
        <v>#DIV/0!</v>
      </c>
    </row>
    <row r="60" s="78" customFormat="1"/>
    <row r="112" s="78" customFormat="1"/>
    <row r="113" spans="2:6" s="78" customFormat="1"/>
    <row r="114" spans="2:6" s="78" customFormat="1"/>
    <row r="115" spans="2:6" s="95" customFormat="1"/>
    <row r="116" spans="2:6" s="95" customFormat="1">
      <c r="B116" s="95" t="s">
        <v>39</v>
      </c>
      <c r="C116" s="95">
        <v>1</v>
      </c>
      <c r="D116" s="95" t="str">
        <f>CONCATENATE($D$6," trees will result in ",ROUNDUP(D6/1000,0),D122)</f>
        <v>0 trees will result in 0 farmer(s) being provided with the necessary resources to pull their families out of poverty. In Senegal, we work with over 200 farmers to educate them on the importance of planting fruit and medicinal trees while also providing them with the resources to do so. Through this program, farmers are able to escape unsustainable farming practices and earn up to six times as much off the fruit these trees produce. Thank you for your impact!</v>
      </c>
    </row>
    <row r="117" spans="2:6" s="95" customFormat="1">
      <c r="C117" s="95">
        <v>2</v>
      </c>
      <c r="D117" s="95" t="str">
        <f>CONCATENATE($D$6," trees will result in over ",ROUNDUP(D6/100,0),D123)</f>
        <v>0 trees will result in over 0 days of employment. In Madagascar, we help to provide much needed employment to people who would otherwise live off less than $2 per day. The locals use this additional income to purchase food, clothes, healthcare, and pay for their children's schooling. As well, the trees planted in Madagascar will serve as important fish hatcheries which will benefit the entire community as the numerous fish species begin to return. Thank you for your impact!</v>
      </c>
    </row>
    <row r="118" spans="2:6" s="95" customFormat="1">
      <c r="C118" s="95">
        <v>3</v>
      </c>
      <c r="D118" s="95" t="str">
        <f>CONCATENATE($D$6," trees could result in over ",D6*100,D124)</f>
        <v>0 trees could result in over 0 kilograms of mangoes per year once fully grown. In Senegal, mango trees are one of the key species we plant as it yields such a large amount of fruit. Just 20 trees can yield enough fruit for an entire family, often leaving enough to sell in the local markets.</v>
      </c>
    </row>
    <row r="119" spans="2:6" s="95" customFormat="1">
      <c r="C119" s="95">
        <v>4</v>
      </c>
      <c r="D119" s="95" t="str">
        <f>CONCATENATE($D$6," trees will result in over ",ROUNDUP(D6/1,0),D125)</f>
        <v>0 trees will result in over 0 tons of carbon being removed from the atmosphere over the life of the trees. This amount of carbon equates to roughly the same number as 0 cars being taken off of Canadian roads for one year. Through this purchase, you are effectively offsetting 0 drivers' lifetime emissions from driving! Thank you for your impact!</v>
      </c>
    </row>
    <row r="120" spans="2:6" s="95" customFormat="1">
      <c r="C120" s="95">
        <v>5</v>
      </c>
      <c r="D120" s="95" t="str">
        <f>CONCATENATE($D$6," trees will result in roughly ",ROUNDUP(D6/2000,0),D126)</f>
        <v>0 trees will result in roughly 0 acres of land being restored. In Haiti and Nepal this land restoration is particularly important due to the harsh impact of soil erosion and the prevalance of hurricanes and earthquakes. These trees can have a live saving impact as they strengthen the soil and prevent landslides in the rainy season or during disasters. Thank you for your impact!</v>
      </c>
    </row>
    <row r="121" spans="2:6" s="95" customFormat="1"/>
    <row r="122" spans="2:6" s="95" customFormat="1">
      <c r="D122" s="96" t="s">
        <v>40</v>
      </c>
      <c r="E122" s="96"/>
      <c r="F122" s="96"/>
    </row>
    <row r="123" spans="2:6" s="95" customFormat="1">
      <c r="D123" s="95" t="s">
        <v>46</v>
      </c>
    </row>
    <row r="124" spans="2:6" s="95" customFormat="1">
      <c r="D124" s="95" t="s">
        <v>50</v>
      </c>
    </row>
    <row r="125" spans="2:6" s="95" customFormat="1">
      <c r="D125" s="95" t="str">
        <f>++CONCATENATE(" tons of carbon being removed from the atmosphere over the life of the trees. This amount of carbon equates to roughly the same number as ",D6/5," cars being taken off of Canadian roads for one year. Through this purchase, you are effectively offsetting ",ROUNDUP(D6/5/50,0)," drivers' lifetime emissions from driving! Thank you for your impact!")</f>
        <v xml:space="preserve"> tons of carbon being removed from the atmosphere over the life of the trees. This amount of carbon equates to roughly the same number as 0 cars being taken off of Canadian roads for one year. Through this purchase, you are effectively offsetting 0 drivers' lifetime emissions from driving! Thank you for your impact!</v>
      </c>
    </row>
    <row r="126" spans="2:6" s="95" customFormat="1">
      <c r="D126" s="95" t="s">
        <v>48</v>
      </c>
    </row>
    <row r="127" spans="2:6" s="95" customFormat="1"/>
    <row r="128" spans="2:6" s="95" customFormat="1"/>
    <row r="129" s="78" customFormat="1"/>
  </sheetData>
  <pageMargins left="0.7" right="0.7" top="0.75" bottom="0.75" header="0.3" footer="0.3"/>
  <pageSetup scale="92"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W197"/>
  <sheetViews>
    <sheetView showGridLines="0" tabSelected="1" zoomScale="85" zoomScaleNormal="85" zoomScaleSheetLayoutView="85" workbookViewId="0">
      <selection activeCell="M9" sqref="M9"/>
    </sheetView>
  </sheetViews>
  <sheetFormatPr defaultColWidth="8.6640625" defaultRowHeight="13.8"/>
  <cols>
    <col min="1" max="1" width="1.5546875" style="1" customWidth="1"/>
    <col min="2" max="2" width="52.6640625" style="1" bestFit="1" customWidth="1"/>
    <col min="3" max="3" width="32.109375" style="2" bestFit="1" customWidth="1"/>
    <col min="4" max="4" width="25.44140625" style="2" bestFit="1" customWidth="1"/>
    <col min="5" max="11" width="7.33203125" style="1" customWidth="1"/>
    <col min="12" max="13" width="16.44140625" style="1" customWidth="1"/>
    <col min="14" max="14" width="16.88671875" style="1" customWidth="1"/>
    <col min="15" max="15" width="17.5546875" style="1" customWidth="1"/>
    <col min="16" max="16" width="1.5546875" style="32" customWidth="1"/>
    <col min="17" max="17" width="15.6640625" style="32" customWidth="1"/>
    <col min="18" max="18" width="12.6640625" style="4" customWidth="1"/>
    <col min="19" max="19" width="25.5546875" style="73" hidden="1" customWidth="1"/>
    <col min="20" max="21" width="12.5546875" style="73" hidden="1" customWidth="1"/>
    <col min="22" max="22" width="12.5546875" style="76" hidden="1" customWidth="1"/>
    <col min="23" max="16384" width="8.6640625" style="1"/>
  </cols>
  <sheetData>
    <row r="1" spans="2:22" ht="9.9" customHeight="1" thickBot="1">
      <c r="H1" s="3"/>
    </row>
    <row r="2" spans="2:22" ht="14.4">
      <c r="C2" s="5"/>
      <c r="D2" s="6" t="s">
        <v>0</v>
      </c>
      <c r="E2" s="7"/>
      <c r="F2" s="7"/>
      <c r="G2" s="7"/>
      <c r="H2" s="8"/>
      <c r="I2" s="9" t="s">
        <v>1</v>
      </c>
      <c r="J2" s="7"/>
      <c r="K2" s="7"/>
      <c r="L2" s="7"/>
      <c r="M2" s="10"/>
      <c r="N2" s="11" t="s">
        <v>2</v>
      </c>
      <c r="O2" s="12"/>
    </row>
    <row r="3" spans="2:22" ht="14.4">
      <c r="C3" s="5" t="s">
        <v>5</v>
      </c>
      <c r="D3" s="13"/>
      <c r="E3" s="14"/>
      <c r="F3" s="14"/>
      <c r="G3" s="14"/>
      <c r="H3" s="15"/>
      <c r="I3" s="16"/>
      <c r="J3" s="16"/>
      <c r="K3" s="16"/>
      <c r="L3" s="16"/>
      <c r="M3" s="17"/>
      <c r="N3" s="11" t="s">
        <v>3</v>
      </c>
      <c r="O3" s="18"/>
    </row>
    <row r="4" spans="2:22" ht="14.4">
      <c r="C4" s="5" t="s">
        <v>7</v>
      </c>
      <c r="D4" s="19"/>
      <c r="E4" s="14"/>
      <c r="F4" s="14"/>
      <c r="G4" s="14"/>
      <c r="H4" s="15"/>
      <c r="I4" s="14"/>
      <c r="J4" s="16"/>
      <c r="K4" s="16"/>
      <c r="L4" s="16"/>
      <c r="M4" s="20"/>
      <c r="N4" s="11" t="s">
        <v>4</v>
      </c>
      <c r="O4" s="21"/>
    </row>
    <row r="5" spans="2:22" ht="14.4">
      <c r="C5" s="5" t="s">
        <v>9</v>
      </c>
      <c r="D5" s="13"/>
      <c r="E5" s="14"/>
      <c r="F5" s="14"/>
      <c r="G5" s="14"/>
      <c r="H5" s="15"/>
      <c r="I5" s="16"/>
      <c r="J5" s="14"/>
      <c r="K5" s="14"/>
      <c r="L5" s="14"/>
      <c r="M5" s="20"/>
      <c r="N5" s="11" t="s">
        <v>6</v>
      </c>
      <c r="O5" s="21"/>
    </row>
    <row r="6" spans="2:22" ht="15" thickBot="1">
      <c r="D6" s="22"/>
      <c r="E6" s="23"/>
      <c r="F6" s="23"/>
      <c r="G6" s="23"/>
      <c r="H6" s="24"/>
      <c r="I6" s="25"/>
      <c r="J6" s="25"/>
      <c r="K6" s="25"/>
      <c r="L6" s="25"/>
      <c r="M6" s="26"/>
      <c r="N6" s="11" t="s">
        <v>8</v>
      </c>
      <c r="O6" s="27"/>
    </row>
    <row r="7" spans="2:22" ht="15" thickBot="1">
      <c r="D7" s="5" t="s">
        <v>10</v>
      </c>
      <c r="E7" s="28"/>
      <c r="F7" s="29"/>
      <c r="G7" s="30"/>
      <c r="H7" s="25"/>
      <c r="I7" s="30"/>
      <c r="J7" s="30"/>
      <c r="K7" s="30"/>
      <c r="L7" s="30"/>
      <c r="M7" s="31"/>
    </row>
    <row r="8" spans="2:22" s="32" customFormat="1" ht="9.9" customHeight="1">
      <c r="C8" s="33"/>
      <c r="D8" s="34"/>
      <c r="E8" s="28"/>
      <c r="F8" s="28"/>
      <c r="G8" s="28"/>
      <c r="H8" s="28"/>
      <c r="I8" s="28"/>
      <c r="J8" s="28"/>
      <c r="K8" s="28"/>
      <c r="L8" s="28"/>
      <c r="M8" s="28"/>
      <c r="R8" s="35"/>
      <c r="S8" s="74"/>
      <c r="T8" s="74"/>
      <c r="U8" s="74"/>
      <c r="V8" s="75"/>
    </row>
    <row r="9" spans="2:22" ht="23.4">
      <c r="B9" s="36" t="s">
        <v>414</v>
      </c>
      <c r="C9" s="37"/>
      <c r="D9" s="37"/>
      <c r="E9" s="37"/>
      <c r="F9" s="37"/>
      <c r="G9" s="37"/>
      <c r="H9" s="37"/>
      <c r="I9" s="37"/>
      <c r="J9" s="37"/>
      <c r="K9" s="37"/>
      <c r="L9" s="37"/>
      <c r="M9" s="37"/>
      <c r="N9" s="37"/>
      <c r="O9" s="37"/>
    </row>
    <row r="10" spans="2:22" ht="5.0999999999999996" customHeight="1">
      <c r="C10" s="33"/>
    </row>
    <row r="11" spans="2:22" ht="15.6">
      <c r="B11" s="38"/>
      <c r="C11" s="38"/>
      <c r="D11" s="38"/>
      <c r="E11" s="38"/>
      <c r="F11" s="38"/>
      <c r="G11" s="38"/>
      <c r="H11" s="38"/>
      <c r="I11" s="38"/>
      <c r="J11" s="38"/>
      <c r="K11" s="38"/>
      <c r="L11" s="38"/>
      <c r="M11" s="38"/>
      <c r="N11" s="38"/>
      <c r="O11" s="38"/>
    </row>
    <row r="12" spans="2:22" ht="15.6">
      <c r="B12" s="38" t="s">
        <v>418</v>
      </c>
      <c r="C12" s="38"/>
      <c r="D12" s="38"/>
      <c r="E12" s="38"/>
      <c r="F12" s="38"/>
      <c r="G12" s="38"/>
      <c r="H12" s="38"/>
      <c r="I12" s="38"/>
      <c r="J12" s="38"/>
      <c r="K12" s="38"/>
      <c r="L12" s="38"/>
      <c r="M12" s="38"/>
      <c r="N12" s="38"/>
      <c r="O12" s="38"/>
    </row>
    <row r="13" spans="2:22" ht="9.9" customHeight="1">
      <c r="B13" s="39"/>
      <c r="E13" s="2"/>
      <c r="F13" s="2"/>
      <c r="G13" s="2"/>
      <c r="H13" s="2"/>
      <c r="I13" s="2"/>
      <c r="J13" s="2"/>
      <c r="K13" s="2"/>
      <c r="L13" s="2"/>
      <c r="M13" s="2"/>
      <c r="N13" s="2"/>
    </row>
    <row r="14" spans="2:22" s="32" customFormat="1" ht="20.399999999999999" customHeight="1">
      <c r="B14" s="85" t="s">
        <v>11</v>
      </c>
      <c r="C14" s="86" t="s">
        <v>12</v>
      </c>
      <c r="D14" s="86" t="s">
        <v>13</v>
      </c>
      <c r="E14" s="41" t="s">
        <v>18</v>
      </c>
      <c r="F14" s="41" t="s">
        <v>19</v>
      </c>
      <c r="G14" s="41" t="s">
        <v>20</v>
      </c>
      <c r="H14" s="41" t="s">
        <v>21</v>
      </c>
      <c r="I14" s="41" t="s">
        <v>22</v>
      </c>
      <c r="J14" s="86" t="s">
        <v>23</v>
      </c>
      <c r="K14" s="86" t="s">
        <v>24</v>
      </c>
      <c r="L14" s="86" t="s">
        <v>14</v>
      </c>
      <c r="M14" s="86" t="s">
        <v>15</v>
      </c>
      <c r="N14" s="86" t="s">
        <v>16</v>
      </c>
      <c r="O14" s="91" t="s">
        <v>17</v>
      </c>
      <c r="R14" s="35"/>
      <c r="S14" s="74"/>
      <c r="T14" s="117" t="s">
        <v>30</v>
      </c>
      <c r="U14" s="117" t="s">
        <v>408</v>
      </c>
      <c r="V14" s="117" t="s">
        <v>409</v>
      </c>
    </row>
    <row r="15" spans="2:22" s="32" customFormat="1" ht="17.7" customHeight="1">
      <c r="B15" s="57" t="s">
        <v>162</v>
      </c>
      <c r="C15" s="83" t="s">
        <v>31</v>
      </c>
      <c r="D15" s="57" t="s">
        <v>165</v>
      </c>
      <c r="E15" s="59"/>
      <c r="F15" s="59"/>
      <c r="G15" s="59"/>
      <c r="H15" s="59"/>
      <c r="I15" s="59"/>
      <c r="J15" s="79"/>
      <c r="K15" s="79"/>
      <c r="L15" s="58">
        <v>17</v>
      </c>
      <c r="M15" s="56">
        <f t="shared" ref="M15" si="0">++L15*2</f>
        <v>34</v>
      </c>
      <c r="N15" s="57" t="str">
        <f t="shared" ref="N15" si="1">++IF(SUM(E15:K15)=0," ",SUM(E15:K15))</f>
        <v xml:space="preserve"> </v>
      </c>
      <c r="O15" s="58">
        <f t="shared" ref="O15" si="2">++IF(ISERROR(N15*L15),0,N15*L15)</f>
        <v>0</v>
      </c>
      <c r="R15" s="35"/>
      <c r="S15" s="118" t="s">
        <v>396</v>
      </c>
      <c r="T15" s="118"/>
      <c r="U15" s="118"/>
      <c r="V15" s="119"/>
    </row>
    <row r="16" spans="2:22" s="32" customFormat="1" ht="17.7" customHeight="1">
      <c r="B16" s="57" t="s">
        <v>163</v>
      </c>
      <c r="C16" s="83" t="s">
        <v>31</v>
      </c>
      <c r="D16" s="57" t="s">
        <v>166</v>
      </c>
      <c r="E16" s="59"/>
      <c r="F16" s="59"/>
      <c r="G16" s="59"/>
      <c r="H16" s="59"/>
      <c r="I16" s="59"/>
      <c r="J16" s="79"/>
      <c r="K16" s="79"/>
      <c r="L16" s="58">
        <v>17</v>
      </c>
      <c r="M16" s="56">
        <f t="shared" ref="M16:M79" si="3">++L16*2</f>
        <v>34</v>
      </c>
      <c r="N16" s="57" t="str">
        <f t="shared" ref="N16:N79" si="4">++IF(SUM(E16:K16)=0," ",SUM(E16:K16))</f>
        <v xml:space="preserve"> </v>
      </c>
      <c r="O16" s="58">
        <f t="shared" ref="O16:O79" si="5">++IF(ISERROR(N16*L16),0,N16*L16)</f>
        <v>0</v>
      </c>
      <c r="R16" s="35"/>
      <c r="S16" s="120" t="s">
        <v>398</v>
      </c>
      <c r="T16" s="119">
        <f>++SUM(N15:N35)</f>
        <v>0</v>
      </c>
      <c r="U16" s="119">
        <f>++SUM(O15:O35)</f>
        <v>0</v>
      </c>
      <c r="V16" s="121" t="str">
        <f>++IFERROR(U16/$O$194,"")</f>
        <v/>
      </c>
    </row>
    <row r="17" spans="2:23" s="32" customFormat="1" ht="17.7" customHeight="1">
      <c r="B17" s="57" t="s">
        <v>164</v>
      </c>
      <c r="C17" s="83" t="s">
        <v>31</v>
      </c>
      <c r="D17" s="57" t="s">
        <v>167</v>
      </c>
      <c r="E17" s="59"/>
      <c r="F17" s="59"/>
      <c r="G17" s="59"/>
      <c r="H17" s="59"/>
      <c r="I17" s="59"/>
      <c r="J17" s="79"/>
      <c r="K17" s="79"/>
      <c r="L17" s="58">
        <v>17</v>
      </c>
      <c r="M17" s="56">
        <f t="shared" si="3"/>
        <v>34</v>
      </c>
      <c r="N17" s="57" t="str">
        <f t="shared" si="4"/>
        <v xml:space="preserve"> </v>
      </c>
      <c r="O17" s="58">
        <f t="shared" si="5"/>
        <v>0</v>
      </c>
      <c r="R17" s="35"/>
      <c r="S17" s="120" t="s">
        <v>399</v>
      </c>
      <c r="T17" s="119">
        <f>++SUM(N36:N52)</f>
        <v>0</v>
      </c>
      <c r="U17" s="119">
        <f>++SUM(O36:O52)</f>
        <v>0</v>
      </c>
      <c r="V17" s="121" t="str">
        <f t="shared" ref="V17:V20" si="6">++IFERROR(U17/$O$194,"")</f>
        <v/>
      </c>
    </row>
    <row r="18" spans="2:23" s="32" customFormat="1" ht="17.7" customHeight="1">
      <c r="B18" s="57" t="s">
        <v>168</v>
      </c>
      <c r="C18" s="83" t="s">
        <v>31</v>
      </c>
      <c r="D18" s="57" t="s">
        <v>171</v>
      </c>
      <c r="E18" s="59"/>
      <c r="F18" s="59"/>
      <c r="G18" s="59"/>
      <c r="H18" s="59"/>
      <c r="I18" s="59"/>
      <c r="J18" s="79"/>
      <c r="K18" s="79"/>
      <c r="L18" s="58">
        <v>17</v>
      </c>
      <c r="M18" s="56">
        <f t="shared" si="3"/>
        <v>34</v>
      </c>
      <c r="N18" s="57" t="str">
        <f t="shared" si="4"/>
        <v xml:space="preserve"> </v>
      </c>
      <c r="O18" s="58">
        <f t="shared" si="5"/>
        <v>0</v>
      </c>
      <c r="R18" s="35"/>
      <c r="S18" s="120" t="s">
        <v>402</v>
      </c>
      <c r="T18" s="119">
        <f>++SUM(N53:N59)</f>
        <v>0</v>
      </c>
      <c r="U18" s="119">
        <f>++SUM(O53:O59)</f>
        <v>0</v>
      </c>
      <c r="V18" s="121" t="str">
        <f t="shared" si="6"/>
        <v/>
      </c>
    </row>
    <row r="19" spans="2:23" s="32" customFormat="1" ht="17.7" customHeight="1">
      <c r="B19" s="57" t="s">
        <v>169</v>
      </c>
      <c r="C19" s="83" t="s">
        <v>31</v>
      </c>
      <c r="D19" s="57" t="s">
        <v>170</v>
      </c>
      <c r="E19" s="59"/>
      <c r="F19" s="59"/>
      <c r="G19" s="59"/>
      <c r="H19" s="59"/>
      <c r="I19" s="59"/>
      <c r="J19" s="79"/>
      <c r="K19" s="79"/>
      <c r="L19" s="58">
        <v>17</v>
      </c>
      <c r="M19" s="56">
        <f t="shared" si="3"/>
        <v>34</v>
      </c>
      <c r="N19" s="57" t="str">
        <f t="shared" si="4"/>
        <v xml:space="preserve"> </v>
      </c>
      <c r="O19" s="58">
        <f t="shared" si="5"/>
        <v>0</v>
      </c>
      <c r="R19" s="35"/>
      <c r="S19" s="120" t="s">
        <v>401</v>
      </c>
      <c r="T19" s="119">
        <f>++SUM(N60:N67)</f>
        <v>0</v>
      </c>
      <c r="U19" s="119">
        <f>++SUM(O60:O67)</f>
        <v>0</v>
      </c>
      <c r="V19" s="121" t="str">
        <f t="shared" si="6"/>
        <v/>
      </c>
    </row>
    <row r="20" spans="2:23" ht="17.7" customHeight="1">
      <c r="B20" s="57" t="s">
        <v>172</v>
      </c>
      <c r="C20" s="83" t="s">
        <v>31</v>
      </c>
      <c r="D20" s="57" t="s">
        <v>175</v>
      </c>
      <c r="E20" s="59"/>
      <c r="F20" s="59"/>
      <c r="G20" s="59"/>
      <c r="H20" s="59"/>
      <c r="I20" s="59"/>
      <c r="J20" s="79"/>
      <c r="K20" s="79"/>
      <c r="L20" s="58">
        <v>17</v>
      </c>
      <c r="M20" s="56">
        <f t="shared" si="3"/>
        <v>34</v>
      </c>
      <c r="N20" s="57" t="str">
        <f t="shared" si="4"/>
        <v xml:space="preserve"> </v>
      </c>
      <c r="O20" s="58">
        <f t="shared" si="5"/>
        <v>0</v>
      </c>
      <c r="S20" s="120" t="s">
        <v>400</v>
      </c>
      <c r="T20" s="119">
        <f>++SUM(N68:N81)</f>
        <v>0</v>
      </c>
      <c r="U20" s="119">
        <f>++SUM(O68:O81)</f>
        <v>0</v>
      </c>
      <c r="V20" s="121" t="str">
        <f t="shared" si="6"/>
        <v/>
      </c>
      <c r="W20" s="32"/>
    </row>
    <row r="21" spans="2:23" ht="17.7" customHeight="1">
      <c r="B21" s="57" t="s">
        <v>173</v>
      </c>
      <c r="C21" s="83" t="s">
        <v>31</v>
      </c>
      <c r="D21" s="57" t="s">
        <v>176</v>
      </c>
      <c r="E21" s="59"/>
      <c r="F21" s="59"/>
      <c r="G21" s="59"/>
      <c r="H21" s="59"/>
      <c r="I21" s="59"/>
      <c r="J21" s="79"/>
      <c r="K21" s="79"/>
      <c r="L21" s="58">
        <v>17</v>
      </c>
      <c r="M21" s="56">
        <f t="shared" si="3"/>
        <v>34</v>
      </c>
      <c r="N21" s="57" t="str">
        <f t="shared" si="4"/>
        <v xml:space="preserve"> </v>
      </c>
      <c r="O21" s="58">
        <f t="shared" si="5"/>
        <v>0</v>
      </c>
      <c r="S21" s="122"/>
      <c r="T21" s="119"/>
      <c r="U21" s="119"/>
      <c r="V21" s="123"/>
    </row>
    <row r="22" spans="2:23" s="32" customFormat="1" ht="17.7" customHeight="1">
      <c r="B22" s="57" t="s">
        <v>174</v>
      </c>
      <c r="C22" s="83" t="s">
        <v>31</v>
      </c>
      <c r="D22" s="57" t="s">
        <v>177</v>
      </c>
      <c r="E22" s="59"/>
      <c r="F22" s="59"/>
      <c r="G22" s="59"/>
      <c r="H22" s="59"/>
      <c r="I22" s="59"/>
      <c r="J22" s="79"/>
      <c r="K22" s="79"/>
      <c r="L22" s="58">
        <v>17</v>
      </c>
      <c r="M22" s="56">
        <f t="shared" si="3"/>
        <v>34</v>
      </c>
      <c r="N22" s="57" t="str">
        <f t="shared" si="4"/>
        <v xml:space="preserve"> </v>
      </c>
      <c r="O22" s="58">
        <f t="shared" si="5"/>
        <v>0</v>
      </c>
      <c r="R22" s="35"/>
      <c r="S22" s="118" t="s">
        <v>397</v>
      </c>
      <c r="T22" s="124"/>
      <c r="U22" s="124"/>
      <c r="V22" s="123"/>
      <c r="W22" s="1"/>
    </row>
    <row r="23" spans="2:23" s="32" customFormat="1" ht="17.7" customHeight="1">
      <c r="B23" s="57" t="s">
        <v>271</v>
      </c>
      <c r="C23" s="83" t="s">
        <v>31</v>
      </c>
      <c r="D23" s="57" t="s">
        <v>274</v>
      </c>
      <c r="E23" s="59"/>
      <c r="F23" s="59"/>
      <c r="G23" s="59"/>
      <c r="H23" s="59"/>
      <c r="I23" s="59"/>
      <c r="J23" s="79"/>
      <c r="K23" s="79"/>
      <c r="L23" s="58">
        <v>17</v>
      </c>
      <c r="M23" s="56">
        <f t="shared" si="3"/>
        <v>34</v>
      </c>
      <c r="N23" s="57" t="str">
        <f t="shared" si="4"/>
        <v xml:space="preserve"> </v>
      </c>
      <c r="O23" s="58">
        <f t="shared" si="5"/>
        <v>0</v>
      </c>
      <c r="R23" s="35"/>
      <c r="S23" s="120" t="s">
        <v>398</v>
      </c>
      <c r="T23" s="119">
        <f>++SUM(N84:N92)</f>
        <v>0</v>
      </c>
      <c r="U23" s="119">
        <f>++SUM(O84:O92)</f>
        <v>0</v>
      </c>
      <c r="V23" s="121" t="str">
        <f t="shared" ref="V23:V27" si="7">++IFERROR(U23/$O$194,"")</f>
        <v/>
      </c>
    </row>
    <row r="24" spans="2:23" s="32" customFormat="1" ht="17.7" customHeight="1">
      <c r="B24" s="57" t="s">
        <v>272</v>
      </c>
      <c r="C24" s="83" t="s">
        <v>31</v>
      </c>
      <c r="D24" s="57" t="s">
        <v>275</v>
      </c>
      <c r="E24" s="59"/>
      <c r="F24" s="59"/>
      <c r="G24" s="59"/>
      <c r="H24" s="59"/>
      <c r="I24" s="59"/>
      <c r="J24" s="79"/>
      <c r="K24" s="79"/>
      <c r="L24" s="58">
        <v>17</v>
      </c>
      <c r="M24" s="56">
        <f t="shared" si="3"/>
        <v>34</v>
      </c>
      <c r="N24" s="57" t="str">
        <f t="shared" si="4"/>
        <v xml:space="preserve"> </v>
      </c>
      <c r="O24" s="58">
        <f t="shared" si="5"/>
        <v>0</v>
      </c>
      <c r="R24" s="35"/>
      <c r="S24" s="120" t="s">
        <v>399</v>
      </c>
      <c r="T24" s="119">
        <f>SUM(N93:N121)</f>
        <v>0</v>
      </c>
      <c r="U24" s="119">
        <f>SUM(O93:O121)</f>
        <v>0</v>
      </c>
      <c r="V24" s="121" t="str">
        <f t="shared" si="7"/>
        <v/>
      </c>
    </row>
    <row r="25" spans="2:23" s="32" customFormat="1" ht="17.7" customHeight="1">
      <c r="B25" s="57" t="s">
        <v>273</v>
      </c>
      <c r="C25" s="83" t="s">
        <v>31</v>
      </c>
      <c r="D25" s="57" t="s">
        <v>276</v>
      </c>
      <c r="E25" s="59"/>
      <c r="F25" s="59"/>
      <c r="G25" s="59"/>
      <c r="H25" s="59"/>
      <c r="I25" s="59"/>
      <c r="J25" s="79"/>
      <c r="K25" s="79"/>
      <c r="L25" s="58">
        <v>17</v>
      </c>
      <c r="M25" s="56">
        <f t="shared" si="3"/>
        <v>34</v>
      </c>
      <c r="N25" s="57" t="str">
        <f t="shared" si="4"/>
        <v xml:space="preserve"> </v>
      </c>
      <c r="O25" s="58">
        <f t="shared" si="5"/>
        <v>0</v>
      </c>
      <c r="R25" s="35"/>
      <c r="S25" s="120" t="s">
        <v>402</v>
      </c>
      <c r="T25" s="119">
        <f>++SUM(N122:N128)</f>
        <v>0</v>
      </c>
      <c r="U25" s="119">
        <f>++SUM(O122:O128)</f>
        <v>0</v>
      </c>
      <c r="V25" s="121" t="str">
        <f t="shared" si="7"/>
        <v/>
      </c>
    </row>
    <row r="26" spans="2:23" s="32" customFormat="1" ht="17.7" customHeight="1">
      <c r="B26" s="57" t="s">
        <v>388</v>
      </c>
      <c r="C26" s="83" t="s">
        <v>31</v>
      </c>
      <c r="D26" s="57" t="s">
        <v>178</v>
      </c>
      <c r="E26" s="59"/>
      <c r="F26" s="59"/>
      <c r="G26" s="59"/>
      <c r="H26" s="59"/>
      <c r="I26" s="59"/>
      <c r="J26" s="79"/>
      <c r="K26" s="79"/>
      <c r="L26" s="58">
        <v>17</v>
      </c>
      <c r="M26" s="56">
        <f t="shared" si="3"/>
        <v>34</v>
      </c>
      <c r="N26" s="57" t="str">
        <f t="shared" si="4"/>
        <v xml:space="preserve"> </v>
      </c>
      <c r="O26" s="58">
        <f t="shared" si="5"/>
        <v>0</v>
      </c>
      <c r="R26" s="35"/>
      <c r="S26" s="120" t="s">
        <v>400</v>
      </c>
      <c r="T26" s="119">
        <f>++SUM(N129:N142)</f>
        <v>0</v>
      </c>
      <c r="U26" s="119">
        <f>++SUM(O129:O142)</f>
        <v>0</v>
      </c>
      <c r="V26" s="121" t="str">
        <f t="shared" si="7"/>
        <v/>
      </c>
    </row>
    <row r="27" spans="2:23" s="32" customFormat="1" ht="17.7" customHeight="1">
      <c r="B27" s="57" t="s">
        <v>389</v>
      </c>
      <c r="C27" s="83" t="s">
        <v>31</v>
      </c>
      <c r="D27" s="57" t="s">
        <v>179</v>
      </c>
      <c r="E27" s="59"/>
      <c r="F27" s="59"/>
      <c r="G27" s="59"/>
      <c r="H27" s="59"/>
      <c r="I27" s="59"/>
      <c r="J27" s="79"/>
      <c r="K27" s="79"/>
      <c r="L27" s="58">
        <v>17</v>
      </c>
      <c r="M27" s="56">
        <f t="shared" si="3"/>
        <v>34</v>
      </c>
      <c r="N27" s="57" t="str">
        <f t="shared" si="4"/>
        <v xml:space="preserve"> </v>
      </c>
      <c r="O27" s="58">
        <f t="shared" si="5"/>
        <v>0</v>
      </c>
      <c r="R27" s="35"/>
      <c r="S27" s="120" t="s">
        <v>403</v>
      </c>
      <c r="T27" s="119">
        <f>++SUM(N145:N151)</f>
        <v>0</v>
      </c>
      <c r="U27" s="119">
        <f>++SUM(O145:O151)</f>
        <v>0</v>
      </c>
      <c r="V27" s="121" t="str">
        <f t="shared" si="7"/>
        <v/>
      </c>
    </row>
    <row r="28" spans="2:23" ht="17.7" customHeight="1">
      <c r="B28" s="57" t="s">
        <v>390</v>
      </c>
      <c r="C28" s="83" t="s">
        <v>31</v>
      </c>
      <c r="D28" s="57" t="s">
        <v>180</v>
      </c>
      <c r="E28" s="59"/>
      <c r="F28" s="59"/>
      <c r="G28" s="59"/>
      <c r="H28" s="59"/>
      <c r="I28" s="59"/>
      <c r="J28" s="79"/>
      <c r="K28" s="79"/>
      <c r="L28" s="58">
        <v>17</v>
      </c>
      <c r="M28" s="56">
        <f t="shared" si="3"/>
        <v>34</v>
      </c>
      <c r="N28" s="57" t="str">
        <f t="shared" si="4"/>
        <v xml:space="preserve"> </v>
      </c>
      <c r="O28" s="58">
        <f t="shared" si="5"/>
        <v>0</v>
      </c>
      <c r="S28" s="122"/>
      <c r="T28" s="119"/>
      <c r="U28" s="125"/>
      <c r="V28" s="123"/>
      <c r="W28" s="32"/>
    </row>
    <row r="29" spans="2:23" s="32" customFormat="1" ht="17.7" customHeight="1">
      <c r="B29" s="57" t="s">
        <v>391</v>
      </c>
      <c r="C29" s="83" t="s">
        <v>31</v>
      </c>
      <c r="D29" s="57" t="s">
        <v>181</v>
      </c>
      <c r="E29" s="59"/>
      <c r="F29" s="59"/>
      <c r="G29" s="59"/>
      <c r="H29" s="59"/>
      <c r="I29" s="59"/>
      <c r="J29" s="79"/>
      <c r="K29" s="79"/>
      <c r="L29" s="58">
        <v>17</v>
      </c>
      <c r="M29" s="56">
        <f t="shared" si="3"/>
        <v>34</v>
      </c>
      <c r="N29" s="57" t="str">
        <f t="shared" si="4"/>
        <v xml:space="preserve"> </v>
      </c>
      <c r="O29" s="58">
        <f t="shared" si="5"/>
        <v>0</v>
      </c>
      <c r="R29" s="35"/>
      <c r="S29" s="118" t="s">
        <v>404</v>
      </c>
      <c r="T29" s="124"/>
      <c r="U29" s="126"/>
      <c r="V29" s="123"/>
      <c r="W29" s="1"/>
    </row>
    <row r="30" spans="2:23" s="32" customFormat="1" ht="17.7" customHeight="1">
      <c r="B30" s="57" t="s">
        <v>277</v>
      </c>
      <c r="C30" s="83" t="s">
        <v>31</v>
      </c>
      <c r="D30" s="57" t="s">
        <v>182</v>
      </c>
      <c r="E30" s="59"/>
      <c r="F30" s="59"/>
      <c r="G30" s="59"/>
      <c r="H30" s="59"/>
      <c r="I30" s="59"/>
      <c r="J30" s="79"/>
      <c r="K30" s="79"/>
      <c r="L30" s="58">
        <v>20</v>
      </c>
      <c r="M30" s="56">
        <f t="shared" si="3"/>
        <v>40</v>
      </c>
      <c r="N30" s="57" t="str">
        <f t="shared" si="4"/>
        <v xml:space="preserve"> </v>
      </c>
      <c r="O30" s="58">
        <f t="shared" si="5"/>
        <v>0</v>
      </c>
      <c r="R30" s="35"/>
      <c r="S30" s="120" t="s">
        <v>405</v>
      </c>
      <c r="T30" s="119">
        <f>++SUM(N154:N159)</f>
        <v>0</v>
      </c>
      <c r="U30" s="119">
        <f>++SUM(O154:O159)</f>
        <v>0</v>
      </c>
      <c r="V30" s="121" t="str">
        <f t="shared" ref="V30:V33" si="8">++IFERROR(U30/$O$194,"")</f>
        <v/>
      </c>
    </row>
    <row r="31" spans="2:23" s="32" customFormat="1" ht="17.7" customHeight="1">
      <c r="B31" s="57" t="s">
        <v>278</v>
      </c>
      <c r="C31" s="83" t="s">
        <v>31</v>
      </c>
      <c r="D31" s="57" t="s">
        <v>183</v>
      </c>
      <c r="E31" s="59"/>
      <c r="F31" s="59"/>
      <c r="G31" s="59"/>
      <c r="H31" s="59"/>
      <c r="I31" s="59"/>
      <c r="J31" s="79"/>
      <c r="K31" s="79"/>
      <c r="L31" s="58">
        <v>20</v>
      </c>
      <c r="M31" s="56">
        <f t="shared" si="3"/>
        <v>40</v>
      </c>
      <c r="N31" s="57" t="str">
        <f t="shared" si="4"/>
        <v xml:space="preserve"> </v>
      </c>
      <c r="O31" s="58">
        <f t="shared" si="5"/>
        <v>0</v>
      </c>
      <c r="R31" s="35"/>
      <c r="S31" s="120" t="s">
        <v>406</v>
      </c>
      <c r="T31" s="119">
        <f>++SUM(N160:N174)</f>
        <v>0</v>
      </c>
      <c r="U31" s="119">
        <f>++SUM(O160:O174)</f>
        <v>0</v>
      </c>
      <c r="V31" s="121" t="str">
        <f t="shared" si="8"/>
        <v/>
      </c>
    </row>
    <row r="32" spans="2:23" s="32" customFormat="1" ht="17.7" customHeight="1">
      <c r="B32" s="57" t="s">
        <v>279</v>
      </c>
      <c r="C32" s="83" t="s">
        <v>31</v>
      </c>
      <c r="D32" s="57" t="s">
        <v>270</v>
      </c>
      <c r="E32" s="59"/>
      <c r="F32" s="59"/>
      <c r="G32" s="59"/>
      <c r="H32" s="59"/>
      <c r="I32" s="59"/>
      <c r="J32" s="79"/>
      <c r="K32" s="79"/>
      <c r="L32" s="58">
        <v>18</v>
      </c>
      <c r="M32" s="56">
        <f t="shared" si="3"/>
        <v>36</v>
      </c>
      <c r="N32" s="57" t="str">
        <f t="shared" si="4"/>
        <v xml:space="preserve"> </v>
      </c>
      <c r="O32" s="58">
        <f t="shared" si="5"/>
        <v>0</v>
      </c>
      <c r="R32" s="35"/>
      <c r="S32" s="120" t="s">
        <v>368</v>
      </c>
      <c r="T32" s="119">
        <f>++SUM(N175:N181)</f>
        <v>0</v>
      </c>
      <c r="U32" s="119">
        <f>++SUM(O175:O181)</f>
        <v>0</v>
      </c>
      <c r="V32" s="121" t="str">
        <f t="shared" si="8"/>
        <v/>
      </c>
    </row>
    <row r="33" spans="2:22" s="32" customFormat="1" ht="17.7" customHeight="1">
      <c r="B33" s="57" t="s">
        <v>280</v>
      </c>
      <c r="C33" s="83" t="s">
        <v>31</v>
      </c>
      <c r="D33" s="57" t="s">
        <v>184</v>
      </c>
      <c r="E33" s="59"/>
      <c r="F33" s="59"/>
      <c r="G33" s="59"/>
      <c r="H33" s="59"/>
      <c r="I33" s="59"/>
      <c r="J33" s="79"/>
      <c r="K33" s="79"/>
      <c r="L33" s="58">
        <v>18</v>
      </c>
      <c r="M33" s="56">
        <f t="shared" si="3"/>
        <v>36</v>
      </c>
      <c r="N33" s="57" t="str">
        <f t="shared" si="4"/>
        <v xml:space="preserve"> </v>
      </c>
      <c r="O33" s="58">
        <f t="shared" si="5"/>
        <v>0</v>
      </c>
      <c r="R33" s="35"/>
      <c r="S33" s="120" t="s">
        <v>407</v>
      </c>
      <c r="T33" s="119">
        <f>++SUM(N182:N187)</f>
        <v>0</v>
      </c>
      <c r="U33" s="119">
        <f>++SUM(O182:O187)</f>
        <v>0</v>
      </c>
      <c r="V33" s="121" t="str">
        <f t="shared" si="8"/>
        <v/>
      </c>
    </row>
    <row r="34" spans="2:22" s="32" customFormat="1" ht="17.7" customHeight="1">
      <c r="B34" s="57" t="s">
        <v>185</v>
      </c>
      <c r="C34" s="83" t="s">
        <v>31</v>
      </c>
      <c r="D34" s="57" t="s">
        <v>187</v>
      </c>
      <c r="E34" s="59"/>
      <c r="F34" s="59"/>
      <c r="G34" s="59"/>
      <c r="H34" s="59"/>
      <c r="I34" s="59"/>
      <c r="J34" s="79"/>
      <c r="K34" s="79"/>
      <c r="L34" s="58">
        <v>25</v>
      </c>
      <c r="M34" s="56">
        <f t="shared" si="3"/>
        <v>50</v>
      </c>
      <c r="N34" s="57" t="str">
        <f t="shared" si="4"/>
        <v xml:space="preserve"> </v>
      </c>
      <c r="O34" s="58">
        <f t="shared" si="5"/>
        <v>0</v>
      </c>
      <c r="R34" s="35"/>
      <c r="S34" s="74"/>
      <c r="T34" s="74"/>
      <c r="U34" s="74"/>
      <c r="V34" s="75"/>
    </row>
    <row r="35" spans="2:22" s="32" customFormat="1" ht="17.7" customHeight="1">
      <c r="B35" s="57" t="s">
        <v>186</v>
      </c>
      <c r="C35" s="83" t="s">
        <v>31</v>
      </c>
      <c r="D35" s="57" t="s">
        <v>188</v>
      </c>
      <c r="E35" s="59"/>
      <c r="F35" s="59"/>
      <c r="G35" s="59"/>
      <c r="H35" s="59"/>
      <c r="I35" s="59"/>
      <c r="J35" s="79"/>
      <c r="K35" s="79"/>
      <c r="L35" s="58">
        <v>25</v>
      </c>
      <c r="M35" s="56">
        <f t="shared" si="3"/>
        <v>50</v>
      </c>
      <c r="N35" s="57" t="str">
        <f t="shared" si="4"/>
        <v xml:space="preserve"> </v>
      </c>
      <c r="O35" s="58">
        <f t="shared" si="5"/>
        <v>0</v>
      </c>
      <c r="R35" s="35"/>
      <c r="S35" s="74"/>
      <c r="T35" s="74"/>
      <c r="U35" s="74"/>
      <c r="V35" s="75"/>
    </row>
    <row r="36" spans="2:22" s="32" customFormat="1" ht="17.7" customHeight="1">
      <c r="B36" s="57" t="s">
        <v>189</v>
      </c>
      <c r="C36" s="83" t="s">
        <v>32</v>
      </c>
      <c r="D36" s="57" t="s">
        <v>191</v>
      </c>
      <c r="E36" s="59"/>
      <c r="F36" s="59"/>
      <c r="G36" s="59"/>
      <c r="H36" s="59"/>
      <c r="I36" s="59"/>
      <c r="J36" s="79"/>
      <c r="K36" s="79"/>
      <c r="L36" s="58">
        <v>17</v>
      </c>
      <c r="M36" s="56">
        <f t="shared" si="3"/>
        <v>34</v>
      </c>
      <c r="N36" s="57" t="str">
        <f t="shared" si="4"/>
        <v xml:space="preserve"> </v>
      </c>
      <c r="O36" s="58">
        <f t="shared" si="5"/>
        <v>0</v>
      </c>
      <c r="R36" s="35"/>
      <c r="S36" s="74"/>
      <c r="T36" s="74"/>
      <c r="U36" s="74"/>
      <c r="V36" s="75"/>
    </row>
    <row r="37" spans="2:22" s="32" customFormat="1" ht="17.7" customHeight="1">
      <c r="B37" s="57" t="s">
        <v>190</v>
      </c>
      <c r="C37" s="83" t="s">
        <v>32</v>
      </c>
      <c r="D37" s="57" t="s">
        <v>192</v>
      </c>
      <c r="E37" s="59"/>
      <c r="F37" s="59"/>
      <c r="G37" s="59"/>
      <c r="H37" s="59"/>
      <c r="I37" s="59"/>
      <c r="J37" s="79"/>
      <c r="K37" s="79"/>
      <c r="L37" s="58">
        <v>17</v>
      </c>
      <c r="M37" s="56">
        <f t="shared" si="3"/>
        <v>34</v>
      </c>
      <c r="N37" s="57" t="str">
        <f t="shared" si="4"/>
        <v xml:space="preserve"> </v>
      </c>
      <c r="O37" s="58">
        <f t="shared" si="5"/>
        <v>0</v>
      </c>
      <c r="R37" s="35"/>
      <c r="S37" s="74"/>
      <c r="T37" s="74"/>
      <c r="U37" s="74"/>
      <c r="V37" s="75"/>
    </row>
    <row r="38" spans="2:22" s="32" customFormat="1" ht="17.7" customHeight="1">
      <c r="B38" s="57" t="s">
        <v>193</v>
      </c>
      <c r="C38" s="83" t="s">
        <v>32</v>
      </c>
      <c r="D38" s="57" t="s">
        <v>194</v>
      </c>
      <c r="E38" s="59"/>
      <c r="F38" s="59"/>
      <c r="G38" s="59"/>
      <c r="H38" s="59"/>
      <c r="I38" s="59"/>
      <c r="J38" s="79"/>
      <c r="K38" s="79"/>
      <c r="L38" s="58">
        <v>17</v>
      </c>
      <c r="M38" s="56">
        <f t="shared" si="3"/>
        <v>34</v>
      </c>
      <c r="N38" s="57" t="str">
        <f t="shared" si="4"/>
        <v xml:space="preserve"> </v>
      </c>
      <c r="O38" s="58">
        <f t="shared" si="5"/>
        <v>0</v>
      </c>
      <c r="R38" s="35"/>
      <c r="S38" s="74"/>
      <c r="T38" s="74"/>
      <c r="U38" s="74"/>
      <c r="V38" s="75"/>
    </row>
    <row r="39" spans="2:22" s="32" customFormat="1" ht="17.7" customHeight="1">
      <c r="B39" s="57" t="s">
        <v>78</v>
      </c>
      <c r="C39" s="83" t="s">
        <v>32</v>
      </c>
      <c r="D39" s="57" t="s">
        <v>195</v>
      </c>
      <c r="E39" s="59"/>
      <c r="F39" s="59"/>
      <c r="G39" s="59"/>
      <c r="H39" s="59"/>
      <c r="I39" s="59"/>
      <c r="J39" s="79"/>
      <c r="K39" s="79"/>
      <c r="L39" s="58">
        <v>17</v>
      </c>
      <c r="M39" s="56">
        <f t="shared" si="3"/>
        <v>34</v>
      </c>
      <c r="N39" s="57" t="str">
        <f t="shared" si="4"/>
        <v xml:space="preserve"> </v>
      </c>
      <c r="O39" s="58">
        <f t="shared" si="5"/>
        <v>0</v>
      </c>
      <c r="R39" s="35"/>
      <c r="S39" s="74"/>
      <c r="T39" s="74"/>
      <c r="U39" s="74"/>
      <c r="V39" s="75"/>
    </row>
    <row r="40" spans="2:22" s="32" customFormat="1" ht="17.7" customHeight="1">
      <c r="B40" s="57" t="s">
        <v>80</v>
      </c>
      <c r="C40" s="83" t="s">
        <v>32</v>
      </c>
      <c r="D40" s="57" t="s">
        <v>196</v>
      </c>
      <c r="E40" s="59"/>
      <c r="F40" s="59"/>
      <c r="G40" s="59"/>
      <c r="H40" s="59"/>
      <c r="I40" s="59"/>
      <c r="J40" s="79"/>
      <c r="K40" s="79"/>
      <c r="L40" s="58">
        <v>17</v>
      </c>
      <c r="M40" s="56">
        <f t="shared" si="3"/>
        <v>34</v>
      </c>
      <c r="N40" s="57" t="str">
        <f t="shared" si="4"/>
        <v xml:space="preserve"> </v>
      </c>
      <c r="O40" s="58">
        <f t="shared" si="5"/>
        <v>0</v>
      </c>
      <c r="R40" s="35"/>
      <c r="S40" s="74"/>
      <c r="T40" s="74"/>
      <c r="U40" s="74"/>
      <c r="V40" s="75"/>
    </row>
    <row r="41" spans="2:22" s="32" customFormat="1" ht="17.7" customHeight="1">
      <c r="B41" s="57" t="s">
        <v>197</v>
      </c>
      <c r="C41" s="83" t="s">
        <v>32</v>
      </c>
      <c r="D41" s="57" t="s">
        <v>201</v>
      </c>
      <c r="E41" s="59"/>
      <c r="F41" s="59"/>
      <c r="G41" s="59"/>
      <c r="H41" s="59"/>
      <c r="I41" s="59"/>
      <c r="J41" s="79"/>
      <c r="K41" s="79"/>
      <c r="L41" s="58">
        <v>17</v>
      </c>
      <c r="M41" s="56">
        <f t="shared" si="3"/>
        <v>34</v>
      </c>
      <c r="N41" s="57" t="str">
        <f t="shared" si="4"/>
        <v xml:space="preserve"> </v>
      </c>
      <c r="O41" s="58">
        <f t="shared" si="5"/>
        <v>0</v>
      </c>
      <c r="R41" s="35"/>
      <c r="S41" s="74"/>
      <c r="T41" s="74"/>
      <c r="U41" s="74"/>
      <c r="V41" s="75"/>
    </row>
    <row r="42" spans="2:22" s="32" customFormat="1" ht="17.7" customHeight="1">
      <c r="B42" s="57" t="s">
        <v>198</v>
      </c>
      <c r="C42" s="83" t="s">
        <v>32</v>
      </c>
      <c r="D42" s="57" t="s">
        <v>202</v>
      </c>
      <c r="E42" s="59"/>
      <c r="F42" s="59"/>
      <c r="G42" s="59"/>
      <c r="H42" s="59"/>
      <c r="I42" s="59"/>
      <c r="J42" s="79"/>
      <c r="K42" s="79"/>
      <c r="L42" s="58">
        <v>17</v>
      </c>
      <c r="M42" s="56">
        <f t="shared" si="3"/>
        <v>34</v>
      </c>
      <c r="N42" s="57" t="str">
        <f t="shared" si="4"/>
        <v xml:space="preserve"> </v>
      </c>
      <c r="O42" s="58">
        <f t="shared" si="5"/>
        <v>0</v>
      </c>
      <c r="R42" s="35"/>
      <c r="S42" s="74"/>
      <c r="T42" s="74"/>
      <c r="U42" s="74"/>
      <c r="V42" s="75"/>
    </row>
    <row r="43" spans="2:22" s="32" customFormat="1" ht="17.7" customHeight="1">
      <c r="B43" s="57" t="s">
        <v>199</v>
      </c>
      <c r="C43" s="83" t="s">
        <v>32</v>
      </c>
      <c r="D43" s="57" t="s">
        <v>203</v>
      </c>
      <c r="E43" s="59"/>
      <c r="F43" s="59"/>
      <c r="G43" s="59"/>
      <c r="H43" s="59"/>
      <c r="I43" s="59"/>
      <c r="J43" s="79"/>
      <c r="K43" s="79"/>
      <c r="L43" s="58">
        <v>17</v>
      </c>
      <c r="M43" s="56">
        <f t="shared" si="3"/>
        <v>34</v>
      </c>
      <c r="N43" s="57" t="str">
        <f t="shared" si="4"/>
        <v xml:space="preserve"> </v>
      </c>
      <c r="O43" s="58">
        <f t="shared" si="5"/>
        <v>0</v>
      </c>
      <c r="R43" s="35"/>
      <c r="S43" s="74"/>
      <c r="T43" s="74"/>
      <c r="U43" s="74"/>
      <c r="V43" s="75"/>
    </row>
    <row r="44" spans="2:22" s="32" customFormat="1" ht="17.7" customHeight="1">
      <c r="B44" s="57" t="s">
        <v>200</v>
      </c>
      <c r="C44" s="83" t="s">
        <v>32</v>
      </c>
      <c r="D44" s="57" t="s">
        <v>204</v>
      </c>
      <c r="E44" s="59"/>
      <c r="F44" s="59"/>
      <c r="G44" s="59"/>
      <c r="H44" s="59"/>
      <c r="I44" s="59"/>
      <c r="J44" s="79"/>
      <c r="K44" s="79"/>
      <c r="L44" s="58">
        <v>17</v>
      </c>
      <c r="M44" s="56">
        <f t="shared" si="3"/>
        <v>34</v>
      </c>
      <c r="N44" s="57" t="str">
        <f t="shared" si="4"/>
        <v xml:space="preserve"> </v>
      </c>
      <c r="O44" s="58">
        <f t="shared" si="5"/>
        <v>0</v>
      </c>
      <c r="R44" s="35"/>
      <c r="S44" s="74"/>
      <c r="T44" s="74"/>
      <c r="U44" s="74"/>
      <c r="V44" s="75"/>
    </row>
    <row r="45" spans="2:22" s="32" customFormat="1" ht="17.7" customHeight="1">
      <c r="B45" s="57" t="s">
        <v>205</v>
      </c>
      <c r="C45" s="83" t="s">
        <v>206</v>
      </c>
      <c r="D45" s="57" t="s">
        <v>207</v>
      </c>
      <c r="E45" s="59"/>
      <c r="F45" s="59"/>
      <c r="G45" s="59"/>
      <c r="H45" s="59"/>
      <c r="I45" s="59"/>
      <c r="J45" s="79"/>
      <c r="K45" s="79"/>
      <c r="L45" s="58">
        <v>19</v>
      </c>
      <c r="M45" s="56">
        <f t="shared" si="3"/>
        <v>38</v>
      </c>
      <c r="N45" s="57" t="str">
        <f t="shared" si="4"/>
        <v xml:space="preserve"> </v>
      </c>
      <c r="O45" s="58">
        <f t="shared" si="5"/>
        <v>0</v>
      </c>
      <c r="R45" s="35"/>
      <c r="S45" s="74"/>
      <c r="T45" s="74"/>
      <c r="U45" s="74"/>
      <c r="V45" s="75"/>
    </row>
    <row r="46" spans="2:22" s="32" customFormat="1" ht="17.7" customHeight="1">
      <c r="B46" s="57" t="s">
        <v>209</v>
      </c>
      <c r="C46" s="83" t="s">
        <v>206</v>
      </c>
      <c r="D46" s="57" t="s">
        <v>208</v>
      </c>
      <c r="E46" s="59"/>
      <c r="F46" s="59"/>
      <c r="G46" s="59"/>
      <c r="H46" s="59"/>
      <c r="I46" s="59"/>
      <c r="J46" s="79"/>
      <c r="K46" s="79"/>
      <c r="L46" s="58">
        <v>19</v>
      </c>
      <c r="M46" s="56">
        <f t="shared" si="3"/>
        <v>38</v>
      </c>
      <c r="N46" s="57" t="str">
        <f t="shared" si="4"/>
        <v xml:space="preserve"> </v>
      </c>
      <c r="O46" s="58">
        <f t="shared" si="5"/>
        <v>0</v>
      </c>
      <c r="R46" s="35"/>
      <c r="S46" s="74"/>
      <c r="T46" s="74"/>
      <c r="U46" s="74"/>
      <c r="V46" s="75"/>
    </row>
    <row r="47" spans="2:22" s="32" customFormat="1" ht="17.7" customHeight="1">
      <c r="B47" s="57" t="s">
        <v>210</v>
      </c>
      <c r="C47" s="83" t="s">
        <v>206</v>
      </c>
      <c r="D47" s="57" t="s">
        <v>212</v>
      </c>
      <c r="E47" s="59"/>
      <c r="F47" s="59"/>
      <c r="G47" s="59"/>
      <c r="H47" s="59"/>
      <c r="I47" s="59"/>
      <c r="J47" s="79"/>
      <c r="K47" s="79"/>
      <c r="L47" s="58">
        <v>19</v>
      </c>
      <c r="M47" s="56">
        <f t="shared" si="3"/>
        <v>38</v>
      </c>
      <c r="N47" s="57" t="str">
        <f t="shared" si="4"/>
        <v xml:space="preserve"> </v>
      </c>
      <c r="O47" s="58">
        <f t="shared" si="5"/>
        <v>0</v>
      </c>
      <c r="R47" s="35"/>
      <c r="S47" s="74"/>
      <c r="T47" s="74"/>
      <c r="U47" s="74"/>
      <c r="V47" s="75"/>
    </row>
    <row r="48" spans="2:22" s="32" customFormat="1" ht="17.7" customHeight="1">
      <c r="B48" s="57" t="s">
        <v>211</v>
      </c>
      <c r="C48" s="83" t="s">
        <v>206</v>
      </c>
      <c r="D48" s="57" t="s">
        <v>213</v>
      </c>
      <c r="E48" s="59"/>
      <c r="F48" s="59"/>
      <c r="G48" s="59"/>
      <c r="H48" s="59"/>
      <c r="I48" s="59"/>
      <c r="J48" s="79"/>
      <c r="K48" s="79"/>
      <c r="L48" s="58">
        <v>19</v>
      </c>
      <c r="M48" s="56">
        <f t="shared" si="3"/>
        <v>38</v>
      </c>
      <c r="N48" s="57" t="str">
        <f t="shared" si="4"/>
        <v xml:space="preserve"> </v>
      </c>
      <c r="O48" s="58">
        <f t="shared" si="5"/>
        <v>0</v>
      </c>
      <c r="R48" s="35"/>
      <c r="S48" s="74"/>
      <c r="T48" s="74"/>
      <c r="U48" s="74"/>
      <c r="V48" s="75"/>
    </row>
    <row r="49" spans="2:22" s="32" customFormat="1" ht="17.7" customHeight="1">
      <c r="B49" s="57" t="s">
        <v>282</v>
      </c>
      <c r="C49" s="83" t="s">
        <v>32</v>
      </c>
      <c r="D49" s="57" t="s">
        <v>215</v>
      </c>
      <c r="E49" s="59"/>
      <c r="F49" s="59"/>
      <c r="G49" s="59"/>
      <c r="H49" s="59"/>
      <c r="I49" s="59"/>
      <c r="J49" s="79"/>
      <c r="K49" s="79"/>
      <c r="L49" s="58">
        <v>17</v>
      </c>
      <c r="M49" s="56">
        <f t="shared" si="3"/>
        <v>34</v>
      </c>
      <c r="N49" s="57" t="str">
        <f t="shared" si="4"/>
        <v xml:space="preserve"> </v>
      </c>
      <c r="O49" s="58">
        <f t="shared" si="5"/>
        <v>0</v>
      </c>
      <c r="R49" s="35"/>
      <c r="S49" s="74"/>
      <c r="T49" s="74"/>
      <c r="U49" s="74"/>
      <c r="V49" s="75"/>
    </row>
    <row r="50" spans="2:22" s="32" customFormat="1" ht="17.7" customHeight="1">
      <c r="B50" s="57" t="s">
        <v>281</v>
      </c>
      <c r="C50" s="83" t="s">
        <v>32</v>
      </c>
      <c r="D50" s="57" t="s">
        <v>214</v>
      </c>
      <c r="E50" s="59"/>
      <c r="F50" s="59"/>
      <c r="G50" s="59"/>
      <c r="H50" s="59"/>
      <c r="I50" s="59"/>
      <c r="J50" s="79"/>
      <c r="K50" s="79"/>
      <c r="L50" s="58">
        <v>17</v>
      </c>
      <c r="M50" s="56">
        <f t="shared" si="3"/>
        <v>34</v>
      </c>
      <c r="N50" s="57" t="str">
        <f t="shared" si="4"/>
        <v xml:space="preserve"> </v>
      </c>
      <c r="O50" s="58">
        <f t="shared" si="5"/>
        <v>0</v>
      </c>
      <c r="R50" s="35"/>
      <c r="S50" s="74"/>
      <c r="T50" s="74"/>
      <c r="U50" s="74"/>
      <c r="V50" s="75"/>
    </row>
    <row r="51" spans="2:22" s="32" customFormat="1" ht="17.7" customHeight="1">
      <c r="B51" s="57" t="s">
        <v>104</v>
      </c>
      <c r="C51" s="83" t="s">
        <v>32</v>
      </c>
      <c r="D51" s="57" t="s">
        <v>217</v>
      </c>
      <c r="E51" s="59"/>
      <c r="F51" s="59"/>
      <c r="G51" s="59"/>
      <c r="H51" s="59"/>
      <c r="I51" s="59"/>
      <c r="J51" s="79"/>
      <c r="K51" s="79"/>
      <c r="L51" s="58">
        <v>23</v>
      </c>
      <c r="M51" s="56">
        <f t="shared" si="3"/>
        <v>46</v>
      </c>
      <c r="N51" s="57" t="str">
        <f t="shared" si="4"/>
        <v xml:space="preserve"> </v>
      </c>
      <c r="O51" s="58">
        <f t="shared" si="5"/>
        <v>0</v>
      </c>
      <c r="R51" s="35"/>
      <c r="S51" s="74"/>
      <c r="T51" s="74"/>
      <c r="U51" s="74"/>
      <c r="V51" s="75"/>
    </row>
    <row r="52" spans="2:22" s="32" customFormat="1" ht="17.7" customHeight="1">
      <c r="B52" s="57" t="s">
        <v>216</v>
      </c>
      <c r="C52" s="83" t="s">
        <v>32</v>
      </c>
      <c r="D52" s="57" t="s">
        <v>218</v>
      </c>
      <c r="E52" s="59"/>
      <c r="F52" s="59"/>
      <c r="G52" s="59"/>
      <c r="H52" s="59"/>
      <c r="I52" s="59"/>
      <c r="J52" s="79"/>
      <c r="K52" s="79"/>
      <c r="L52" s="58">
        <v>23</v>
      </c>
      <c r="M52" s="56">
        <f t="shared" si="3"/>
        <v>46</v>
      </c>
      <c r="N52" s="57" t="str">
        <f t="shared" si="4"/>
        <v xml:space="preserve"> </v>
      </c>
      <c r="O52" s="58">
        <f t="shared" si="5"/>
        <v>0</v>
      </c>
      <c r="R52" s="35"/>
      <c r="S52" s="74"/>
      <c r="T52" s="74"/>
      <c r="U52" s="74"/>
      <c r="V52" s="75"/>
    </row>
    <row r="53" spans="2:22" s="32" customFormat="1" ht="17.7" customHeight="1">
      <c r="B53" s="57" t="s">
        <v>222</v>
      </c>
      <c r="C53" s="83" t="s">
        <v>53</v>
      </c>
      <c r="D53" s="57" t="s">
        <v>219</v>
      </c>
      <c r="E53" s="59"/>
      <c r="F53" s="59"/>
      <c r="G53" s="59"/>
      <c r="H53" s="59"/>
      <c r="I53" s="59"/>
      <c r="J53" s="79"/>
      <c r="K53" s="79"/>
      <c r="L53" s="58">
        <v>20</v>
      </c>
      <c r="M53" s="56">
        <f t="shared" si="3"/>
        <v>40</v>
      </c>
      <c r="N53" s="57" t="str">
        <f t="shared" si="4"/>
        <v xml:space="preserve"> </v>
      </c>
      <c r="O53" s="58">
        <f t="shared" si="5"/>
        <v>0</v>
      </c>
      <c r="R53" s="35"/>
      <c r="S53" s="74"/>
      <c r="T53" s="74"/>
      <c r="U53" s="74"/>
      <c r="V53" s="75"/>
    </row>
    <row r="54" spans="2:22" s="32" customFormat="1" ht="17.7" customHeight="1">
      <c r="B54" s="57" t="s">
        <v>223</v>
      </c>
      <c r="C54" s="83" t="s">
        <v>53</v>
      </c>
      <c r="D54" s="57" t="s">
        <v>220</v>
      </c>
      <c r="E54" s="59"/>
      <c r="F54" s="59"/>
      <c r="G54" s="59"/>
      <c r="H54" s="59"/>
      <c r="I54" s="59"/>
      <c r="J54" s="79"/>
      <c r="K54" s="79"/>
      <c r="L54" s="58">
        <v>20</v>
      </c>
      <c r="M54" s="56">
        <f t="shared" si="3"/>
        <v>40</v>
      </c>
      <c r="N54" s="57" t="str">
        <f t="shared" si="4"/>
        <v xml:space="preserve"> </v>
      </c>
      <c r="O54" s="58">
        <f t="shared" si="5"/>
        <v>0</v>
      </c>
      <c r="R54" s="35"/>
      <c r="S54" s="74"/>
      <c r="T54" s="74"/>
      <c r="U54" s="74"/>
      <c r="V54" s="75"/>
    </row>
    <row r="55" spans="2:22" s="32" customFormat="1" ht="17.7" customHeight="1">
      <c r="B55" s="57" t="s">
        <v>224</v>
      </c>
      <c r="C55" s="83" t="s">
        <v>53</v>
      </c>
      <c r="D55" s="57" t="s">
        <v>221</v>
      </c>
      <c r="E55" s="59"/>
      <c r="F55" s="59"/>
      <c r="G55" s="59"/>
      <c r="H55" s="59"/>
      <c r="I55" s="59"/>
      <c r="J55" s="79"/>
      <c r="K55" s="79"/>
      <c r="L55" s="58">
        <v>20</v>
      </c>
      <c r="M55" s="56">
        <f t="shared" si="3"/>
        <v>40</v>
      </c>
      <c r="N55" s="57" t="str">
        <f t="shared" si="4"/>
        <v xml:space="preserve"> </v>
      </c>
      <c r="O55" s="58">
        <f t="shared" si="5"/>
        <v>0</v>
      </c>
      <c r="R55" s="35"/>
      <c r="S55" s="74"/>
      <c r="T55" s="74"/>
      <c r="U55" s="74"/>
      <c r="V55" s="75"/>
    </row>
    <row r="56" spans="2:22" s="32" customFormat="1" ht="17.7" customHeight="1">
      <c r="B56" s="57" t="s">
        <v>283</v>
      </c>
      <c r="C56" s="83" t="s">
        <v>53</v>
      </c>
      <c r="D56" s="57" t="s">
        <v>225</v>
      </c>
      <c r="E56" s="59"/>
      <c r="F56" s="59"/>
      <c r="G56" s="59"/>
      <c r="H56" s="59"/>
      <c r="I56" s="59"/>
      <c r="J56" s="79"/>
      <c r="K56" s="79"/>
      <c r="L56" s="58">
        <v>21</v>
      </c>
      <c r="M56" s="56">
        <f t="shared" si="3"/>
        <v>42</v>
      </c>
      <c r="N56" s="57" t="str">
        <f t="shared" si="4"/>
        <v xml:space="preserve"> </v>
      </c>
      <c r="O56" s="58">
        <f t="shared" si="5"/>
        <v>0</v>
      </c>
      <c r="R56" s="35"/>
      <c r="S56" s="74"/>
      <c r="T56" s="74"/>
      <c r="U56" s="74"/>
      <c r="V56" s="75"/>
    </row>
    <row r="57" spans="2:22" s="32" customFormat="1" ht="17.7" customHeight="1">
      <c r="B57" s="57" t="s">
        <v>284</v>
      </c>
      <c r="C57" s="83" t="s">
        <v>53</v>
      </c>
      <c r="D57" s="57" t="s">
        <v>226</v>
      </c>
      <c r="E57" s="59"/>
      <c r="F57" s="59"/>
      <c r="G57" s="59"/>
      <c r="H57" s="59"/>
      <c r="I57" s="59"/>
      <c r="J57" s="79"/>
      <c r="K57" s="79"/>
      <c r="L57" s="58">
        <v>21</v>
      </c>
      <c r="M57" s="56">
        <f t="shared" si="3"/>
        <v>42</v>
      </c>
      <c r="N57" s="57" t="str">
        <f t="shared" si="4"/>
        <v xml:space="preserve"> </v>
      </c>
      <c r="O57" s="58">
        <f t="shared" si="5"/>
        <v>0</v>
      </c>
      <c r="R57" s="35"/>
      <c r="S57" s="74"/>
      <c r="T57" s="74"/>
      <c r="U57" s="74"/>
      <c r="V57" s="75"/>
    </row>
    <row r="58" spans="2:22" s="32" customFormat="1" ht="17.7" customHeight="1">
      <c r="B58" s="57" t="s">
        <v>285</v>
      </c>
      <c r="C58" s="83" t="s">
        <v>229</v>
      </c>
      <c r="D58" s="83" t="s">
        <v>227</v>
      </c>
      <c r="E58" s="59"/>
      <c r="F58" s="59"/>
      <c r="G58" s="59"/>
      <c r="H58" s="59"/>
      <c r="I58" s="59"/>
      <c r="J58" s="79"/>
      <c r="K58" s="79"/>
      <c r="L58" s="58">
        <v>26</v>
      </c>
      <c r="M58" s="56">
        <f t="shared" si="3"/>
        <v>52</v>
      </c>
      <c r="N58" s="57" t="str">
        <f t="shared" si="4"/>
        <v xml:space="preserve"> </v>
      </c>
      <c r="O58" s="58">
        <f t="shared" si="5"/>
        <v>0</v>
      </c>
      <c r="R58" s="35"/>
      <c r="S58" s="74"/>
      <c r="T58" s="74"/>
      <c r="U58" s="74"/>
      <c r="V58" s="75"/>
    </row>
    <row r="59" spans="2:22" s="32" customFormat="1" ht="17.7" customHeight="1">
      <c r="B59" s="57" t="s">
        <v>286</v>
      </c>
      <c r="C59" s="83" t="s">
        <v>229</v>
      </c>
      <c r="D59" s="83" t="s">
        <v>228</v>
      </c>
      <c r="E59" s="59"/>
      <c r="F59" s="59"/>
      <c r="G59" s="59"/>
      <c r="H59" s="59"/>
      <c r="I59" s="59"/>
      <c r="J59" s="79"/>
      <c r="K59" s="79"/>
      <c r="L59" s="58">
        <v>26</v>
      </c>
      <c r="M59" s="56">
        <f t="shared" si="3"/>
        <v>52</v>
      </c>
      <c r="N59" s="57" t="str">
        <f t="shared" si="4"/>
        <v xml:space="preserve"> </v>
      </c>
      <c r="O59" s="58">
        <f t="shared" si="5"/>
        <v>0</v>
      </c>
      <c r="R59" s="35"/>
      <c r="S59" s="74"/>
      <c r="T59" s="74"/>
      <c r="U59" s="74"/>
      <c r="V59" s="75"/>
    </row>
    <row r="60" spans="2:22" s="32" customFormat="1" ht="17.7" customHeight="1">
      <c r="B60" s="57" t="s">
        <v>233</v>
      </c>
      <c r="C60" s="83" t="s">
        <v>230</v>
      </c>
      <c r="D60" s="57" t="s">
        <v>231</v>
      </c>
      <c r="E60" s="59"/>
      <c r="F60" s="59"/>
      <c r="G60" s="59"/>
      <c r="H60" s="59"/>
      <c r="I60" s="59"/>
      <c r="J60" s="79"/>
      <c r="K60" s="79"/>
      <c r="L60" s="58">
        <v>19</v>
      </c>
      <c r="M60" s="56">
        <f t="shared" si="3"/>
        <v>38</v>
      </c>
      <c r="N60" s="57" t="str">
        <f t="shared" si="4"/>
        <v xml:space="preserve"> </v>
      </c>
      <c r="O60" s="58">
        <f t="shared" si="5"/>
        <v>0</v>
      </c>
      <c r="R60" s="35"/>
      <c r="S60" s="74"/>
      <c r="T60" s="74"/>
      <c r="U60" s="74"/>
      <c r="V60" s="75"/>
    </row>
    <row r="61" spans="2:22" s="32" customFormat="1" ht="17.7" customHeight="1">
      <c r="B61" s="57" t="s">
        <v>234</v>
      </c>
      <c r="C61" s="83" t="s">
        <v>230</v>
      </c>
      <c r="D61" s="57" t="s">
        <v>232</v>
      </c>
      <c r="E61" s="59"/>
      <c r="F61" s="59"/>
      <c r="G61" s="59"/>
      <c r="H61" s="59"/>
      <c r="I61" s="59"/>
      <c r="J61" s="79"/>
      <c r="K61" s="79"/>
      <c r="L61" s="58">
        <v>19</v>
      </c>
      <c r="M61" s="56">
        <f t="shared" si="3"/>
        <v>38</v>
      </c>
      <c r="N61" s="57" t="str">
        <f t="shared" si="4"/>
        <v xml:space="preserve"> </v>
      </c>
      <c r="O61" s="58">
        <f t="shared" si="5"/>
        <v>0</v>
      </c>
      <c r="R61" s="35"/>
      <c r="S61" s="74"/>
      <c r="T61" s="74"/>
      <c r="U61" s="74"/>
      <c r="V61" s="75"/>
    </row>
    <row r="62" spans="2:22" s="32" customFormat="1" ht="17.7" customHeight="1">
      <c r="B62" s="57" t="s">
        <v>287</v>
      </c>
      <c r="C62" s="83" t="s">
        <v>237</v>
      </c>
      <c r="D62" s="83" t="s">
        <v>235</v>
      </c>
      <c r="E62" s="59"/>
      <c r="F62" s="59"/>
      <c r="G62" s="59"/>
      <c r="H62" s="59"/>
      <c r="I62" s="59"/>
      <c r="J62" s="79"/>
      <c r="K62" s="79"/>
      <c r="L62" s="58">
        <v>23</v>
      </c>
      <c r="M62" s="56">
        <f t="shared" si="3"/>
        <v>46</v>
      </c>
      <c r="N62" s="57" t="str">
        <f t="shared" si="4"/>
        <v xml:space="preserve"> </v>
      </c>
      <c r="O62" s="58">
        <f t="shared" si="5"/>
        <v>0</v>
      </c>
      <c r="R62" s="35"/>
      <c r="S62" s="74"/>
      <c r="T62" s="74"/>
      <c r="U62" s="74"/>
      <c r="V62" s="75"/>
    </row>
    <row r="63" spans="2:22" s="32" customFormat="1" ht="17.7" customHeight="1">
      <c r="B63" s="57" t="s">
        <v>288</v>
      </c>
      <c r="C63" s="83" t="s">
        <v>237</v>
      </c>
      <c r="D63" s="57" t="s">
        <v>236</v>
      </c>
      <c r="E63" s="59"/>
      <c r="F63" s="59"/>
      <c r="G63" s="59"/>
      <c r="H63" s="59"/>
      <c r="I63" s="59"/>
      <c r="J63" s="79"/>
      <c r="K63" s="79"/>
      <c r="L63" s="58">
        <v>23</v>
      </c>
      <c r="M63" s="56">
        <f t="shared" si="3"/>
        <v>46</v>
      </c>
      <c r="N63" s="57" t="str">
        <f t="shared" si="4"/>
        <v xml:space="preserve"> </v>
      </c>
      <c r="O63" s="58">
        <f t="shared" si="5"/>
        <v>0</v>
      </c>
      <c r="R63" s="35"/>
      <c r="S63" s="74"/>
      <c r="T63" s="74"/>
      <c r="U63" s="74"/>
      <c r="V63" s="75"/>
    </row>
    <row r="64" spans="2:22" s="32" customFormat="1" ht="17.7" customHeight="1">
      <c r="B64" s="57" t="s">
        <v>239</v>
      </c>
      <c r="C64" s="83" t="s">
        <v>240</v>
      </c>
      <c r="D64" s="57" t="s">
        <v>241</v>
      </c>
      <c r="E64" s="59"/>
      <c r="F64" s="59"/>
      <c r="G64" s="59"/>
      <c r="H64" s="59"/>
      <c r="I64" s="59"/>
      <c r="J64" s="79"/>
      <c r="K64" s="79"/>
      <c r="L64" s="58">
        <v>26</v>
      </c>
      <c r="M64" s="56">
        <f t="shared" si="3"/>
        <v>52</v>
      </c>
      <c r="N64" s="57" t="str">
        <f t="shared" si="4"/>
        <v xml:space="preserve"> </v>
      </c>
      <c r="O64" s="58">
        <f t="shared" si="5"/>
        <v>0</v>
      </c>
      <c r="R64" s="35"/>
      <c r="S64" s="74"/>
      <c r="T64" s="74"/>
      <c r="U64" s="74"/>
      <c r="V64" s="75"/>
    </row>
    <row r="65" spans="2:22" s="32" customFormat="1" ht="17.7" customHeight="1">
      <c r="B65" s="57" t="s">
        <v>238</v>
      </c>
      <c r="C65" s="83" t="s">
        <v>240</v>
      </c>
      <c r="D65" s="57" t="s">
        <v>242</v>
      </c>
      <c r="E65" s="59"/>
      <c r="F65" s="59"/>
      <c r="G65" s="59"/>
      <c r="H65" s="59"/>
      <c r="I65" s="59"/>
      <c r="J65" s="79"/>
      <c r="K65" s="79"/>
      <c r="L65" s="58">
        <v>26</v>
      </c>
      <c r="M65" s="56">
        <f t="shared" si="3"/>
        <v>52</v>
      </c>
      <c r="N65" s="57" t="str">
        <f t="shared" si="4"/>
        <v xml:space="preserve"> </v>
      </c>
      <c r="O65" s="58">
        <f t="shared" si="5"/>
        <v>0</v>
      </c>
      <c r="R65" s="35"/>
      <c r="S65" s="74"/>
      <c r="T65" s="74"/>
      <c r="U65" s="74"/>
      <c r="V65" s="75"/>
    </row>
    <row r="66" spans="2:22" s="32" customFormat="1" ht="17.7" customHeight="1">
      <c r="B66" s="57" t="s">
        <v>243</v>
      </c>
      <c r="C66" s="83" t="s">
        <v>245</v>
      </c>
      <c r="D66" s="57" t="s">
        <v>246</v>
      </c>
      <c r="E66" s="59"/>
      <c r="F66" s="59"/>
      <c r="G66" s="59"/>
      <c r="H66" s="59"/>
      <c r="I66" s="59"/>
      <c r="J66" s="79"/>
      <c r="K66" s="79"/>
      <c r="L66" s="58">
        <v>35</v>
      </c>
      <c r="M66" s="56">
        <f t="shared" si="3"/>
        <v>70</v>
      </c>
      <c r="N66" s="57" t="str">
        <f t="shared" si="4"/>
        <v xml:space="preserve"> </v>
      </c>
      <c r="O66" s="58">
        <f t="shared" si="5"/>
        <v>0</v>
      </c>
      <c r="R66" s="35"/>
      <c r="S66" s="74"/>
      <c r="T66" s="74"/>
      <c r="U66" s="74"/>
      <c r="V66" s="75"/>
    </row>
    <row r="67" spans="2:22" s="32" customFormat="1" ht="17.7" customHeight="1">
      <c r="B67" s="57" t="s">
        <v>244</v>
      </c>
      <c r="C67" s="83" t="s">
        <v>245</v>
      </c>
      <c r="D67" s="57" t="s">
        <v>247</v>
      </c>
      <c r="E67" s="59"/>
      <c r="F67" s="59"/>
      <c r="G67" s="59"/>
      <c r="H67" s="59"/>
      <c r="I67" s="59"/>
      <c r="J67" s="79"/>
      <c r="K67" s="79"/>
      <c r="L67" s="58">
        <v>35</v>
      </c>
      <c r="M67" s="56">
        <f t="shared" si="3"/>
        <v>70</v>
      </c>
      <c r="N67" s="57" t="str">
        <f t="shared" si="4"/>
        <v xml:space="preserve"> </v>
      </c>
      <c r="O67" s="58">
        <f t="shared" si="5"/>
        <v>0</v>
      </c>
      <c r="R67" s="35"/>
      <c r="S67" s="74"/>
      <c r="T67" s="74"/>
      <c r="U67" s="74"/>
      <c r="V67" s="75"/>
    </row>
    <row r="68" spans="2:22" s="32" customFormat="1" ht="17.7" customHeight="1">
      <c r="B68" s="57" t="s">
        <v>289</v>
      </c>
      <c r="C68" s="83" t="s">
        <v>34</v>
      </c>
      <c r="D68" s="57" t="s">
        <v>248</v>
      </c>
      <c r="E68" s="59"/>
      <c r="F68" s="59"/>
      <c r="G68" s="59"/>
      <c r="H68" s="59"/>
      <c r="I68" s="59"/>
      <c r="J68" s="79"/>
      <c r="K68" s="79"/>
      <c r="L68" s="58">
        <v>35</v>
      </c>
      <c r="M68" s="56">
        <f t="shared" si="3"/>
        <v>70</v>
      </c>
      <c r="N68" s="57" t="str">
        <f t="shared" si="4"/>
        <v xml:space="preserve"> </v>
      </c>
      <c r="O68" s="58">
        <f t="shared" si="5"/>
        <v>0</v>
      </c>
      <c r="R68" s="35"/>
      <c r="S68" s="74"/>
      <c r="T68" s="74"/>
      <c r="U68" s="74"/>
      <c r="V68" s="75"/>
    </row>
    <row r="69" spans="2:22" s="32" customFormat="1" ht="17.7" customHeight="1">
      <c r="B69" s="57" t="s">
        <v>290</v>
      </c>
      <c r="C69" s="83" t="s">
        <v>34</v>
      </c>
      <c r="D69" s="57" t="s">
        <v>249</v>
      </c>
      <c r="E69" s="59"/>
      <c r="F69" s="59"/>
      <c r="G69" s="59"/>
      <c r="H69" s="59"/>
      <c r="I69" s="59"/>
      <c r="J69" s="79"/>
      <c r="K69" s="79"/>
      <c r="L69" s="58">
        <v>35</v>
      </c>
      <c r="M69" s="56">
        <f t="shared" si="3"/>
        <v>70</v>
      </c>
      <c r="N69" s="57" t="str">
        <f t="shared" si="4"/>
        <v xml:space="preserve"> </v>
      </c>
      <c r="O69" s="58">
        <f t="shared" si="5"/>
        <v>0</v>
      </c>
      <c r="R69" s="35"/>
      <c r="S69" s="74"/>
      <c r="T69" s="74"/>
      <c r="U69" s="74"/>
      <c r="V69" s="75"/>
    </row>
    <row r="70" spans="2:22" s="32" customFormat="1" ht="17.7" customHeight="1">
      <c r="B70" s="57" t="s">
        <v>291</v>
      </c>
      <c r="C70" s="83" t="s">
        <v>34</v>
      </c>
      <c r="D70" s="57" t="s">
        <v>250</v>
      </c>
      <c r="E70" s="59"/>
      <c r="F70" s="59"/>
      <c r="G70" s="59"/>
      <c r="H70" s="59"/>
      <c r="I70" s="59"/>
      <c r="J70" s="79"/>
      <c r="K70" s="79"/>
      <c r="L70" s="58">
        <v>35</v>
      </c>
      <c r="M70" s="56">
        <f t="shared" si="3"/>
        <v>70</v>
      </c>
      <c r="N70" s="57" t="str">
        <f t="shared" si="4"/>
        <v xml:space="preserve"> </v>
      </c>
      <c r="O70" s="58">
        <f t="shared" si="5"/>
        <v>0</v>
      </c>
      <c r="R70" s="35"/>
      <c r="S70" s="74"/>
      <c r="T70" s="74"/>
      <c r="U70" s="74"/>
      <c r="V70" s="75"/>
    </row>
    <row r="71" spans="2:22" s="32" customFormat="1" ht="17.7" customHeight="1">
      <c r="B71" s="57" t="s">
        <v>251</v>
      </c>
      <c r="C71" s="83" t="s">
        <v>34</v>
      </c>
      <c r="D71" s="57" t="s">
        <v>253</v>
      </c>
      <c r="E71" s="59"/>
      <c r="F71" s="59"/>
      <c r="G71" s="59"/>
      <c r="H71" s="59"/>
      <c r="I71" s="59"/>
      <c r="J71" s="79"/>
      <c r="K71" s="79"/>
      <c r="L71" s="58">
        <v>35</v>
      </c>
      <c r="M71" s="56">
        <f t="shared" si="3"/>
        <v>70</v>
      </c>
      <c r="N71" s="57" t="str">
        <f t="shared" si="4"/>
        <v xml:space="preserve"> </v>
      </c>
      <c r="O71" s="58">
        <f t="shared" si="5"/>
        <v>0</v>
      </c>
      <c r="R71" s="35"/>
      <c r="S71" s="74"/>
      <c r="T71" s="74"/>
      <c r="U71" s="74"/>
      <c r="V71" s="75"/>
    </row>
    <row r="72" spans="2:22" s="32" customFormat="1" ht="17.7" customHeight="1">
      <c r="B72" s="57" t="s">
        <v>252</v>
      </c>
      <c r="C72" s="83" t="s">
        <v>34</v>
      </c>
      <c r="D72" s="57" t="s">
        <v>254</v>
      </c>
      <c r="E72" s="59"/>
      <c r="F72" s="59"/>
      <c r="G72" s="59"/>
      <c r="H72" s="59"/>
      <c r="I72" s="59"/>
      <c r="J72" s="79"/>
      <c r="K72" s="79"/>
      <c r="L72" s="58">
        <v>35</v>
      </c>
      <c r="M72" s="56">
        <f t="shared" si="3"/>
        <v>70</v>
      </c>
      <c r="N72" s="57" t="str">
        <f t="shared" si="4"/>
        <v xml:space="preserve"> </v>
      </c>
      <c r="O72" s="58">
        <f t="shared" si="5"/>
        <v>0</v>
      </c>
      <c r="R72" s="35"/>
      <c r="S72" s="74"/>
      <c r="T72" s="74"/>
      <c r="U72" s="74"/>
      <c r="V72" s="75"/>
    </row>
    <row r="73" spans="2:22" s="32" customFormat="1" ht="17.7" customHeight="1">
      <c r="B73" s="57" t="s">
        <v>133</v>
      </c>
      <c r="C73" s="83" t="s">
        <v>34</v>
      </c>
      <c r="D73" s="57" t="s">
        <v>255</v>
      </c>
      <c r="E73" s="59"/>
      <c r="F73" s="59"/>
      <c r="G73" s="59"/>
      <c r="H73" s="59"/>
      <c r="I73" s="59"/>
      <c r="J73" s="79"/>
      <c r="K73" s="79"/>
      <c r="L73" s="58">
        <v>35</v>
      </c>
      <c r="M73" s="56">
        <f t="shared" si="3"/>
        <v>70</v>
      </c>
      <c r="N73" s="57" t="str">
        <f t="shared" si="4"/>
        <v xml:space="preserve"> </v>
      </c>
      <c r="O73" s="58">
        <f t="shared" si="5"/>
        <v>0</v>
      </c>
      <c r="R73" s="35"/>
      <c r="S73" s="74"/>
      <c r="T73" s="74"/>
      <c r="U73" s="74"/>
      <c r="V73" s="75"/>
    </row>
    <row r="74" spans="2:22" s="32" customFormat="1" ht="17.7" customHeight="1">
      <c r="B74" s="57" t="s">
        <v>256</v>
      </c>
      <c r="C74" s="83" t="s">
        <v>34</v>
      </c>
      <c r="D74" s="57" t="s">
        <v>258</v>
      </c>
      <c r="E74" s="59"/>
      <c r="F74" s="59"/>
      <c r="G74" s="59"/>
      <c r="H74" s="59"/>
      <c r="I74" s="59"/>
      <c r="J74" s="79"/>
      <c r="K74" s="79"/>
      <c r="L74" s="58">
        <v>36</v>
      </c>
      <c r="M74" s="56">
        <f t="shared" si="3"/>
        <v>72</v>
      </c>
      <c r="N74" s="57" t="str">
        <f t="shared" si="4"/>
        <v xml:space="preserve"> </v>
      </c>
      <c r="O74" s="58">
        <f t="shared" si="5"/>
        <v>0</v>
      </c>
      <c r="R74" s="35"/>
      <c r="S74" s="74"/>
      <c r="T74" s="74"/>
      <c r="U74" s="74"/>
      <c r="V74" s="75"/>
    </row>
    <row r="75" spans="2:22" s="32" customFormat="1" ht="17.7" customHeight="1">
      <c r="B75" s="57" t="s">
        <v>257</v>
      </c>
      <c r="C75" s="83" t="s">
        <v>34</v>
      </c>
      <c r="D75" s="57" t="s">
        <v>259</v>
      </c>
      <c r="E75" s="59"/>
      <c r="F75" s="59"/>
      <c r="G75" s="59"/>
      <c r="H75" s="59"/>
      <c r="I75" s="59"/>
      <c r="J75" s="79"/>
      <c r="K75" s="79"/>
      <c r="L75" s="58">
        <v>36</v>
      </c>
      <c r="M75" s="56">
        <f t="shared" si="3"/>
        <v>72</v>
      </c>
      <c r="N75" s="57" t="str">
        <f t="shared" si="4"/>
        <v xml:space="preserve"> </v>
      </c>
      <c r="O75" s="58">
        <f t="shared" si="5"/>
        <v>0</v>
      </c>
      <c r="R75" s="35"/>
      <c r="S75" s="74"/>
      <c r="T75" s="74"/>
      <c r="U75" s="74"/>
      <c r="V75" s="75"/>
    </row>
    <row r="76" spans="2:22" s="32" customFormat="1" ht="17.7" customHeight="1">
      <c r="B76" s="57" t="s">
        <v>294</v>
      </c>
      <c r="C76" s="83" t="s">
        <v>34</v>
      </c>
      <c r="D76" s="57" t="s">
        <v>260</v>
      </c>
      <c r="E76" s="59"/>
      <c r="F76" s="59"/>
      <c r="G76" s="59"/>
      <c r="H76" s="59"/>
      <c r="I76" s="59"/>
      <c r="J76" s="79"/>
      <c r="K76" s="79"/>
      <c r="L76" s="58">
        <v>36</v>
      </c>
      <c r="M76" s="56">
        <f t="shared" si="3"/>
        <v>72</v>
      </c>
      <c r="N76" s="57" t="str">
        <f t="shared" si="4"/>
        <v xml:space="preserve"> </v>
      </c>
      <c r="O76" s="58">
        <f t="shared" si="5"/>
        <v>0</v>
      </c>
      <c r="R76" s="35"/>
      <c r="S76" s="74"/>
      <c r="T76" s="74"/>
      <c r="U76" s="74"/>
      <c r="V76" s="75"/>
    </row>
    <row r="77" spans="2:22" s="32" customFormat="1" ht="17.7" customHeight="1">
      <c r="B77" s="57" t="s">
        <v>293</v>
      </c>
      <c r="C77" s="83" t="s">
        <v>34</v>
      </c>
      <c r="D77" s="57" t="s">
        <v>261</v>
      </c>
      <c r="E77" s="59"/>
      <c r="F77" s="59"/>
      <c r="G77" s="59"/>
      <c r="H77" s="59"/>
      <c r="I77" s="59"/>
      <c r="J77" s="79"/>
      <c r="K77" s="79"/>
      <c r="L77" s="58">
        <v>36</v>
      </c>
      <c r="M77" s="56">
        <f t="shared" si="3"/>
        <v>72</v>
      </c>
      <c r="N77" s="57" t="str">
        <f t="shared" si="4"/>
        <v xml:space="preserve"> </v>
      </c>
      <c r="O77" s="58">
        <f t="shared" si="5"/>
        <v>0</v>
      </c>
      <c r="R77" s="35"/>
      <c r="S77" s="74"/>
      <c r="T77" s="74"/>
      <c r="U77" s="74"/>
      <c r="V77" s="75"/>
    </row>
    <row r="78" spans="2:22" s="32" customFormat="1" ht="17.7" customHeight="1">
      <c r="B78" s="57" t="s">
        <v>292</v>
      </c>
      <c r="C78" s="83" t="s">
        <v>34</v>
      </c>
      <c r="D78" s="57" t="s">
        <v>262</v>
      </c>
      <c r="E78" s="59"/>
      <c r="F78" s="59"/>
      <c r="G78" s="59"/>
      <c r="H78" s="59"/>
      <c r="I78" s="59"/>
      <c r="J78" s="79"/>
      <c r="K78" s="79"/>
      <c r="L78" s="58">
        <v>36</v>
      </c>
      <c r="M78" s="56">
        <f t="shared" si="3"/>
        <v>72</v>
      </c>
      <c r="N78" s="57" t="str">
        <f t="shared" si="4"/>
        <v xml:space="preserve"> </v>
      </c>
      <c r="O78" s="58">
        <f t="shared" si="5"/>
        <v>0</v>
      </c>
      <c r="R78" s="35"/>
      <c r="S78" s="74"/>
      <c r="T78" s="74"/>
      <c r="U78" s="74"/>
      <c r="V78" s="75"/>
    </row>
    <row r="79" spans="2:22" s="32" customFormat="1" ht="17.7" customHeight="1">
      <c r="B79" s="57" t="s">
        <v>263</v>
      </c>
      <c r="C79" s="83" t="s">
        <v>266</v>
      </c>
      <c r="D79" s="57" t="s">
        <v>267</v>
      </c>
      <c r="E79" s="59"/>
      <c r="F79" s="59"/>
      <c r="G79" s="59"/>
      <c r="H79" s="59"/>
      <c r="I79" s="59"/>
      <c r="J79" s="79"/>
      <c r="K79" s="79"/>
      <c r="L79" s="58">
        <v>25</v>
      </c>
      <c r="M79" s="56">
        <f t="shared" si="3"/>
        <v>50</v>
      </c>
      <c r="N79" s="57" t="str">
        <f t="shared" si="4"/>
        <v xml:space="preserve"> </v>
      </c>
      <c r="O79" s="58">
        <f t="shared" si="5"/>
        <v>0</v>
      </c>
      <c r="R79" s="35"/>
      <c r="S79" s="74"/>
      <c r="T79" s="74"/>
      <c r="U79" s="74"/>
      <c r="V79" s="75"/>
    </row>
    <row r="80" spans="2:22" s="32" customFormat="1" ht="17.7" customHeight="1">
      <c r="B80" s="57" t="s">
        <v>264</v>
      </c>
      <c r="C80" s="83" t="s">
        <v>266</v>
      </c>
      <c r="D80" s="57" t="s">
        <v>268</v>
      </c>
      <c r="E80" s="59"/>
      <c r="F80" s="59"/>
      <c r="G80" s="59"/>
      <c r="H80" s="59"/>
      <c r="I80" s="59"/>
      <c r="J80" s="79"/>
      <c r="K80" s="79"/>
      <c r="L80" s="58">
        <v>25</v>
      </c>
      <c r="M80" s="56">
        <f t="shared" ref="M80:M81" si="9">++L80*2</f>
        <v>50</v>
      </c>
      <c r="N80" s="57" t="str">
        <f t="shared" ref="N80:N81" si="10">++IF(SUM(E80:K80)=0," ",SUM(E80:K80))</f>
        <v xml:space="preserve"> </v>
      </c>
      <c r="O80" s="58">
        <f t="shared" ref="O80:O81" si="11">++IF(ISERROR(N80*L80),0,N80*L80)</f>
        <v>0</v>
      </c>
      <c r="R80" s="35"/>
      <c r="S80" s="74"/>
      <c r="T80" s="74"/>
      <c r="U80" s="74"/>
      <c r="V80" s="75"/>
    </row>
    <row r="81" spans="1:22" s="32" customFormat="1" ht="17.7" customHeight="1">
      <c r="B81" s="57" t="s">
        <v>265</v>
      </c>
      <c r="C81" s="83" t="s">
        <v>266</v>
      </c>
      <c r="D81" s="57" t="s">
        <v>269</v>
      </c>
      <c r="E81" s="59"/>
      <c r="F81" s="59"/>
      <c r="G81" s="59"/>
      <c r="H81" s="59"/>
      <c r="I81" s="59"/>
      <c r="J81" s="79"/>
      <c r="K81" s="79"/>
      <c r="L81" s="58">
        <v>25</v>
      </c>
      <c r="M81" s="56">
        <f t="shared" si="9"/>
        <v>50</v>
      </c>
      <c r="N81" s="57" t="str">
        <f t="shared" si="10"/>
        <v xml:space="preserve"> </v>
      </c>
      <c r="O81" s="58">
        <f t="shared" si="11"/>
        <v>0</v>
      </c>
      <c r="R81" s="35"/>
      <c r="S81" s="74"/>
      <c r="T81" s="74"/>
      <c r="U81" s="74"/>
      <c r="V81" s="75"/>
    </row>
    <row r="82" spans="1:22" s="32" customFormat="1" ht="17.399999999999999" customHeight="1">
      <c r="B82" s="1"/>
      <c r="C82" s="2"/>
      <c r="D82" s="2"/>
      <c r="E82" s="1"/>
      <c r="F82" s="1"/>
      <c r="G82" s="1"/>
      <c r="H82" s="1"/>
      <c r="I82" s="1"/>
      <c r="J82" s="1"/>
      <c r="K82" s="1"/>
      <c r="L82" s="42"/>
      <c r="M82" s="42"/>
      <c r="N82" s="1"/>
      <c r="O82" s="1"/>
      <c r="R82" s="35"/>
      <c r="S82" s="74"/>
      <c r="T82" s="74"/>
      <c r="U82" s="74"/>
      <c r="V82" s="75"/>
    </row>
    <row r="83" spans="1:22" s="32" customFormat="1" ht="20.399999999999999" customHeight="1">
      <c r="B83" s="81" t="s">
        <v>11</v>
      </c>
      <c r="C83" s="82" t="s">
        <v>12</v>
      </c>
      <c r="D83" s="82" t="s">
        <v>13</v>
      </c>
      <c r="E83" s="82" t="s">
        <v>18</v>
      </c>
      <c r="F83" s="40" t="s">
        <v>19</v>
      </c>
      <c r="G83" s="40" t="s">
        <v>20</v>
      </c>
      <c r="H83" s="40" t="s">
        <v>21</v>
      </c>
      <c r="I83" s="40" t="s">
        <v>22</v>
      </c>
      <c r="J83" s="40" t="s">
        <v>23</v>
      </c>
      <c r="K83" s="82" t="s">
        <v>24</v>
      </c>
      <c r="L83" s="82" t="s">
        <v>14</v>
      </c>
      <c r="M83" s="82" t="s">
        <v>15</v>
      </c>
      <c r="N83" s="82" t="s">
        <v>16</v>
      </c>
      <c r="O83" s="84" t="s">
        <v>17</v>
      </c>
      <c r="R83" s="35"/>
      <c r="S83" s="74"/>
      <c r="T83" s="74"/>
      <c r="U83" s="74"/>
      <c r="V83" s="75"/>
    </row>
    <row r="84" spans="1:22" s="32" customFormat="1" ht="17.7" customHeight="1">
      <c r="B84" s="57" t="s">
        <v>295</v>
      </c>
      <c r="C84" s="83" t="s">
        <v>56</v>
      </c>
      <c r="D84" s="57" t="s">
        <v>57</v>
      </c>
      <c r="E84" s="79"/>
      <c r="F84" s="59"/>
      <c r="G84" s="59"/>
      <c r="H84" s="59"/>
      <c r="I84" s="59"/>
      <c r="J84" s="59"/>
      <c r="K84" s="79"/>
      <c r="L84" s="58">
        <v>17</v>
      </c>
      <c r="M84" s="56">
        <v>36</v>
      </c>
      <c r="N84" s="57" t="str">
        <f t="shared" ref="N84" si="12">++IF(SUM(E84:K84)=0," ",SUM(E84:K84))</f>
        <v xml:space="preserve"> </v>
      </c>
      <c r="O84" s="58">
        <f t="shared" ref="O84" si="13">++IF(ISERROR(N84*L84),0,N84*L84)</f>
        <v>0</v>
      </c>
      <c r="R84" s="35"/>
      <c r="S84" s="74"/>
      <c r="T84" s="74"/>
      <c r="U84" s="74"/>
      <c r="V84" s="75"/>
    </row>
    <row r="85" spans="1:22" s="32" customFormat="1" ht="17.7" customHeight="1">
      <c r="B85" s="57" t="s">
        <v>296</v>
      </c>
      <c r="C85" s="83" t="s">
        <v>56</v>
      </c>
      <c r="D85" s="57" t="s">
        <v>58</v>
      </c>
      <c r="E85" s="79"/>
      <c r="F85" s="59"/>
      <c r="G85" s="59"/>
      <c r="H85" s="59"/>
      <c r="I85" s="59"/>
      <c r="J85" s="59"/>
      <c r="K85" s="79"/>
      <c r="L85" s="58">
        <v>17</v>
      </c>
      <c r="M85" s="56">
        <v>36</v>
      </c>
      <c r="N85" s="57" t="str">
        <f t="shared" ref="N85:N142" si="14">++IF(SUM(E85:K85)=0," ",SUM(E85:K85))</f>
        <v xml:space="preserve"> </v>
      </c>
      <c r="O85" s="58">
        <f t="shared" ref="O85:O142" si="15">++IF(ISERROR(N85*L85),0,N85*L85)</f>
        <v>0</v>
      </c>
      <c r="R85" s="35"/>
      <c r="S85" s="74"/>
      <c r="T85" s="74"/>
      <c r="U85" s="74"/>
      <c r="V85" s="75"/>
    </row>
    <row r="86" spans="1:22" ht="17.7" customHeight="1">
      <c r="A86" s="32"/>
      <c r="B86" s="57" t="s">
        <v>297</v>
      </c>
      <c r="C86" s="83" t="s">
        <v>59</v>
      </c>
      <c r="D86" s="57" t="s">
        <v>60</v>
      </c>
      <c r="E86" s="79"/>
      <c r="F86" s="59"/>
      <c r="G86" s="59"/>
      <c r="H86" s="59"/>
      <c r="I86" s="59"/>
      <c r="J86" s="59"/>
      <c r="K86" s="79"/>
      <c r="L86" s="58">
        <v>17</v>
      </c>
      <c r="M86" s="56">
        <v>36</v>
      </c>
      <c r="N86" s="57" t="str">
        <f t="shared" si="14"/>
        <v xml:space="preserve"> </v>
      </c>
      <c r="O86" s="58">
        <f t="shared" si="15"/>
        <v>0</v>
      </c>
    </row>
    <row r="87" spans="1:22" s="28" customFormat="1" ht="17.7" customHeight="1">
      <c r="B87" s="57" t="s">
        <v>298</v>
      </c>
      <c r="C87" s="83" t="s">
        <v>59</v>
      </c>
      <c r="D87" s="57" t="s">
        <v>61</v>
      </c>
      <c r="E87" s="79"/>
      <c r="F87" s="59"/>
      <c r="G87" s="59"/>
      <c r="H87" s="59"/>
      <c r="I87" s="59"/>
      <c r="J87" s="59"/>
      <c r="K87" s="79"/>
      <c r="L87" s="58">
        <v>17</v>
      </c>
      <c r="M87" s="56">
        <v>36</v>
      </c>
      <c r="N87" s="57" t="str">
        <f t="shared" si="14"/>
        <v xml:space="preserve"> </v>
      </c>
      <c r="O87" s="58">
        <f t="shared" si="15"/>
        <v>0</v>
      </c>
      <c r="R87" s="4"/>
      <c r="S87" s="77"/>
      <c r="T87" s="77"/>
      <c r="U87" s="77"/>
      <c r="V87" s="127"/>
    </row>
    <row r="88" spans="1:22" ht="17.7" customHeight="1">
      <c r="B88" s="57" t="s">
        <v>299</v>
      </c>
      <c r="C88" s="83" t="s">
        <v>59</v>
      </c>
      <c r="D88" s="57" t="s">
        <v>62</v>
      </c>
      <c r="E88" s="79"/>
      <c r="F88" s="59"/>
      <c r="G88" s="59"/>
      <c r="H88" s="59"/>
      <c r="I88" s="59"/>
      <c r="J88" s="59"/>
      <c r="K88" s="79"/>
      <c r="L88" s="58">
        <v>17</v>
      </c>
      <c r="M88" s="56">
        <v>36</v>
      </c>
      <c r="N88" s="57" t="str">
        <f t="shared" si="14"/>
        <v xml:space="preserve"> </v>
      </c>
      <c r="O88" s="58">
        <f t="shared" si="15"/>
        <v>0</v>
      </c>
      <c r="R88" s="44"/>
    </row>
    <row r="89" spans="1:22" ht="17.7" customHeight="1">
      <c r="B89" s="57" t="s">
        <v>63</v>
      </c>
      <c r="C89" s="83" t="s">
        <v>31</v>
      </c>
      <c r="D89" s="57" t="s">
        <v>67</v>
      </c>
      <c r="E89" s="79"/>
      <c r="F89" s="59"/>
      <c r="G89" s="59"/>
      <c r="H89" s="59"/>
      <c r="I89" s="59"/>
      <c r="J89" s="59"/>
      <c r="K89" s="79"/>
      <c r="L89" s="58">
        <v>16</v>
      </c>
      <c r="M89" s="56">
        <v>36</v>
      </c>
      <c r="N89" s="57" t="str">
        <f t="shared" si="14"/>
        <v xml:space="preserve"> </v>
      </c>
      <c r="O89" s="58">
        <f t="shared" si="15"/>
        <v>0</v>
      </c>
    </row>
    <row r="90" spans="1:22" ht="17.7" customHeight="1">
      <c r="B90" s="57" t="s">
        <v>64</v>
      </c>
      <c r="C90" s="83" t="s">
        <v>31</v>
      </c>
      <c r="D90" s="57" t="s">
        <v>68</v>
      </c>
      <c r="E90" s="79"/>
      <c r="F90" s="59"/>
      <c r="G90" s="59"/>
      <c r="H90" s="59"/>
      <c r="I90" s="59"/>
      <c r="J90" s="59"/>
      <c r="K90" s="79"/>
      <c r="L90" s="58">
        <v>16</v>
      </c>
      <c r="M90" s="56">
        <v>36</v>
      </c>
      <c r="N90" s="57" t="str">
        <f t="shared" si="14"/>
        <v xml:space="preserve"> </v>
      </c>
      <c r="O90" s="58">
        <f t="shared" si="15"/>
        <v>0</v>
      </c>
    </row>
    <row r="91" spans="1:22" ht="17.7" customHeight="1">
      <c r="B91" s="57" t="s">
        <v>65</v>
      </c>
      <c r="C91" s="83" t="s">
        <v>31</v>
      </c>
      <c r="D91" s="57" t="s">
        <v>69</v>
      </c>
      <c r="E91" s="79"/>
      <c r="F91" s="59"/>
      <c r="G91" s="59"/>
      <c r="H91" s="59"/>
      <c r="I91" s="59"/>
      <c r="J91" s="59"/>
      <c r="K91" s="79"/>
      <c r="L91" s="58">
        <v>16</v>
      </c>
      <c r="M91" s="56">
        <v>36</v>
      </c>
      <c r="N91" s="57" t="str">
        <f t="shared" si="14"/>
        <v xml:space="preserve"> </v>
      </c>
      <c r="O91" s="58">
        <f t="shared" si="15"/>
        <v>0</v>
      </c>
    </row>
    <row r="92" spans="1:22" ht="17.7" customHeight="1">
      <c r="B92" s="57" t="s">
        <v>66</v>
      </c>
      <c r="C92" s="83" t="s">
        <v>31</v>
      </c>
      <c r="D92" s="57" t="s">
        <v>70</v>
      </c>
      <c r="E92" s="79"/>
      <c r="F92" s="59"/>
      <c r="G92" s="59"/>
      <c r="H92" s="59"/>
      <c r="I92" s="59"/>
      <c r="J92" s="59"/>
      <c r="K92" s="79"/>
      <c r="L92" s="58">
        <v>16</v>
      </c>
      <c r="M92" s="56">
        <v>36</v>
      </c>
      <c r="N92" s="57" t="str">
        <f t="shared" si="14"/>
        <v xml:space="preserve"> </v>
      </c>
      <c r="O92" s="58">
        <f t="shared" si="15"/>
        <v>0</v>
      </c>
    </row>
    <row r="93" spans="1:22" ht="17.7" customHeight="1">
      <c r="B93" s="57" t="s">
        <v>71</v>
      </c>
      <c r="C93" s="83" t="s">
        <v>32</v>
      </c>
      <c r="D93" s="57" t="s">
        <v>74</v>
      </c>
      <c r="E93" s="79"/>
      <c r="F93" s="59"/>
      <c r="G93" s="59"/>
      <c r="H93" s="59"/>
      <c r="I93" s="59"/>
      <c r="J93" s="59"/>
      <c r="K93" s="79"/>
      <c r="L93" s="58">
        <v>18</v>
      </c>
      <c r="M93" s="56">
        <v>36</v>
      </c>
      <c r="N93" s="57" t="str">
        <f t="shared" si="14"/>
        <v xml:space="preserve"> </v>
      </c>
      <c r="O93" s="58">
        <f t="shared" si="15"/>
        <v>0</v>
      </c>
    </row>
    <row r="94" spans="1:22" ht="17.7" customHeight="1">
      <c r="B94" s="57" t="s">
        <v>72</v>
      </c>
      <c r="C94" s="83" t="s">
        <v>32</v>
      </c>
      <c r="D94" s="57" t="s">
        <v>75</v>
      </c>
      <c r="E94" s="79"/>
      <c r="F94" s="59"/>
      <c r="G94" s="59"/>
      <c r="H94" s="59"/>
      <c r="I94" s="59"/>
      <c r="J94" s="59"/>
      <c r="K94" s="79"/>
      <c r="L94" s="58">
        <v>18</v>
      </c>
      <c r="M94" s="56">
        <v>36</v>
      </c>
      <c r="N94" s="57" t="str">
        <f t="shared" si="14"/>
        <v xml:space="preserve"> </v>
      </c>
      <c r="O94" s="58">
        <f t="shared" si="15"/>
        <v>0</v>
      </c>
    </row>
    <row r="95" spans="1:22" ht="17.7" customHeight="1">
      <c r="B95" s="57" t="s">
        <v>73</v>
      </c>
      <c r="C95" s="83" t="s">
        <v>32</v>
      </c>
      <c r="D95" s="57" t="s">
        <v>76</v>
      </c>
      <c r="E95" s="79"/>
      <c r="F95" s="59"/>
      <c r="G95" s="59"/>
      <c r="H95" s="59"/>
      <c r="I95" s="59"/>
      <c r="J95" s="59"/>
      <c r="K95" s="79"/>
      <c r="L95" s="58">
        <v>18</v>
      </c>
      <c r="M95" s="56">
        <v>36</v>
      </c>
      <c r="N95" s="57" t="str">
        <f t="shared" si="14"/>
        <v xml:space="preserve"> </v>
      </c>
      <c r="O95" s="58">
        <f t="shared" si="15"/>
        <v>0</v>
      </c>
    </row>
    <row r="96" spans="1:22" ht="17.7" customHeight="1">
      <c r="B96" s="57" t="s">
        <v>77</v>
      </c>
      <c r="C96" s="83" t="s">
        <v>32</v>
      </c>
      <c r="D96" s="57" t="s">
        <v>81</v>
      </c>
      <c r="E96" s="79"/>
      <c r="F96" s="59"/>
      <c r="G96" s="59"/>
      <c r="H96" s="59"/>
      <c r="I96" s="59"/>
      <c r="J96" s="59"/>
      <c r="K96" s="79"/>
      <c r="L96" s="58">
        <v>18</v>
      </c>
      <c r="M96" s="56">
        <v>36</v>
      </c>
      <c r="N96" s="57" t="str">
        <f t="shared" si="14"/>
        <v xml:space="preserve"> </v>
      </c>
      <c r="O96" s="58">
        <f t="shared" si="15"/>
        <v>0</v>
      </c>
    </row>
    <row r="97" spans="2:15" ht="17.7" customHeight="1">
      <c r="B97" s="57" t="s">
        <v>80</v>
      </c>
      <c r="C97" s="83" t="s">
        <v>32</v>
      </c>
      <c r="D97" s="57" t="s">
        <v>82</v>
      </c>
      <c r="E97" s="79"/>
      <c r="F97" s="59"/>
      <c r="G97" s="59"/>
      <c r="H97" s="59"/>
      <c r="I97" s="59"/>
      <c r="J97" s="59"/>
      <c r="K97" s="79"/>
      <c r="L97" s="58">
        <v>18</v>
      </c>
      <c r="M97" s="56">
        <v>36</v>
      </c>
      <c r="N97" s="57" t="str">
        <f t="shared" si="14"/>
        <v xml:space="preserve"> </v>
      </c>
      <c r="O97" s="58">
        <f t="shared" si="15"/>
        <v>0</v>
      </c>
    </row>
    <row r="98" spans="2:15" ht="17.7" customHeight="1">
      <c r="B98" s="57" t="s">
        <v>79</v>
      </c>
      <c r="C98" s="83" t="s">
        <v>32</v>
      </c>
      <c r="D98" s="57" t="s">
        <v>83</v>
      </c>
      <c r="E98" s="79"/>
      <c r="F98" s="59"/>
      <c r="G98" s="59"/>
      <c r="H98" s="59"/>
      <c r="I98" s="59"/>
      <c r="J98" s="59"/>
      <c r="K98" s="79"/>
      <c r="L98" s="58">
        <v>18</v>
      </c>
      <c r="M98" s="56">
        <v>36</v>
      </c>
      <c r="N98" s="57" t="str">
        <f t="shared" si="14"/>
        <v xml:space="preserve"> </v>
      </c>
      <c r="O98" s="58">
        <f t="shared" si="15"/>
        <v>0</v>
      </c>
    </row>
    <row r="99" spans="2:15" ht="17.7" customHeight="1">
      <c r="B99" s="57" t="s">
        <v>78</v>
      </c>
      <c r="C99" s="83" t="s">
        <v>32</v>
      </c>
      <c r="D99" s="57" t="s">
        <v>84</v>
      </c>
      <c r="E99" s="79"/>
      <c r="F99" s="59"/>
      <c r="G99" s="59"/>
      <c r="H99" s="59"/>
      <c r="I99" s="59"/>
      <c r="J99" s="59"/>
      <c r="K99" s="79"/>
      <c r="L99" s="58">
        <v>18</v>
      </c>
      <c r="M99" s="56">
        <v>36</v>
      </c>
      <c r="N99" s="57" t="str">
        <f t="shared" si="14"/>
        <v xml:space="preserve"> </v>
      </c>
      <c r="O99" s="58">
        <f t="shared" si="15"/>
        <v>0</v>
      </c>
    </row>
    <row r="100" spans="2:15" ht="17.7" customHeight="1">
      <c r="B100" s="57" t="s">
        <v>300</v>
      </c>
      <c r="C100" s="83" t="s">
        <v>85</v>
      </c>
      <c r="D100" s="57" t="s">
        <v>86</v>
      </c>
      <c r="E100" s="79"/>
      <c r="F100" s="59"/>
      <c r="G100" s="59"/>
      <c r="H100" s="59"/>
      <c r="I100" s="59"/>
      <c r="J100" s="59"/>
      <c r="K100" s="79"/>
      <c r="L100" s="58">
        <v>18</v>
      </c>
      <c r="M100" s="56">
        <v>36</v>
      </c>
      <c r="N100" s="57" t="str">
        <f t="shared" si="14"/>
        <v xml:space="preserve"> </v>
      </c>
      <c r="O100" s="58">
        <f t="shared" si="15"/>
        <v>0</v>
      </c>
    </row>
    <row r="101" spans="2:15" ht="17.7" customHeight="1">
      <c r="B101" s="57" t="s">
        <v>301</v>
      </c>
      <c r="C101" s="83" t="s">
        <v>85</v>
      </c>
      <c r="D101" s="57" t="s">
        <v>87</v>
      </c>
      <c r="E101" s="79"/>
      <c r="F101" s="59"/>
      <c r="G101" s="59"/>
      <c r="H101" s="59"/>
      <c r="I101" s="59"/>
      <c r="J101" s="59"/>
      <c r="K101" s="79"/>
      <c r="L101" s="58">
        <v>18</v>
      </c>
      <c r="M101" s="56">
        <v>36</v>
      </c>
      <c r="N101" s="57" t="str">
        <f t="shared" si="14"/>
        <v xml:space="preserve"> </v>
      </c>
      <c r="O101" s="58">
        <f t="shared" si="15"/>
        <v>0</v>
      </c>
    </row>
    <row r="102" spans="2:15" ht="17.7" customHeight="1">
      <c r="B102" s="57" t="s">
        <v>88</v>
      </c>
      <c r="C102" s="83" t="s">
        <v>32</v>
      </c>
      <c r="D102" s="57" t="s">
        <v>90</v>
      </c>
      <c r="E102" s="79"/>
      <c r="F102" s="59"/>
      <c r="G102" s="59"/>
      <c r="H102" s="59"/>
      <c r="I102" s="59"/>
      <c r="J102" s="59"/>
      <c r="K102" s="79"/>
      <c r="L102" s="58">
        <v>18</v>
      </c>
      <c r="M102" s="56">
        <v>36</v>
      </c>
      <c r="N102" s="57" t="str">
        <f t="shared" si="14"/>
        <v xml:space="preserve"> </v>
      </c>
      <c r="O102" s="58">
        <f t="shared" si="15"/>
        <v>0</v>
      </c>
    </row>
    <row r="103" spans="2:15" ht="17.7" customHeight="1">
      <c r="B103" s="57" t="s">
        <v>89</v>
      </c>
      <c r="C103" s="83" t="s">
        <v>32</v>
      </c>
      <c r="D103" s="57" t="s">
        <v>91</v>
      </c>
      <c r="E103" s="79"/>
      <c r="F103" s="59"/>
      <c r="G103" s="59"/>
      <c r="H103" s="59"/>
      <c r="I103" s="59"/>
      <c r="J103" s="59"/>
      <c r="K103" s="79"/>
      <c r="L103" s="58">
        <v>18</v>
      </c>
      <c r="M103" s="56">
        <v>36</v>
      </c>
      <c r="N103" s="57" t="str">
        <f t="shared" si="14"/>
        <v xml:space="preserve"> </v>
      </c>
      <c r="O103" s="58">
        <f t="shared" si="15"/>
        <v>0</v>
      </c>
    </row>
    <row r="104" spans="2:15" ht="17.7" customHeight="1">
      <c r="B104" s="57" t="s">
        <v>92</v>
      </c>
      <c r="C104" s="83" t="s">
        <v>32</v>
      </c>
      <c r="D104" s="57" t="s">
        <v>97</v>
      </c>
      <c r="E104" s="79"/>
      <c r="F104" s="59"/>
      <c r="G104" s="59"/>
      <c r="H104" s="59"/>
      <c r="I104" s="59"/>
      <c r="J104" s="59"/>
      <c r="K104" s="79"/>
      <c r="L104" s="58">
        <v>18</v>
      </c>
      <c r="M104" s="56">
        <v>36</v>
      </c>
      <c r="N104" s="57" t="str">
        <f t="shared" si="14"/>
        <v xml:space="preserve"> </v>
      </c>
      <c r="O104" s="58">
        <f t="shared" si="15"/>
        <v>0</v>
      </c>
    </row>
    <row r="105" spans="2:15" ht="17.7" customHeight="1">
      <c r="B105" s="57" t="s">
        <v>93</v>
      </c>
      <c r="C105" s="83" t="s">
        <v>32</v>
      </c>
      <c r="D105" s="57" t="s">
        <v>96</v>
      </c>
      <c r="E105" s="79"/>
      <c r="F105" s="59"/>
      <c r="G105" s="59"/>
      <c r="H105" s="59"/>
      <c r="I105" s="59"/>
      <c r="J105" s="59"/>
      <c r="K105" s="79"/>
      <c r="L105" s="58">
        <v>18</v>
      </c>
      <c r="M105" s="56">
        <v>36</v>
      </c>
      <c r="N105" s="57" t="str">
        <f t="shared" si="14"/>
        <v xml:space="preserve"> </v>
      </c>
      <c r="O105" s="58">
        <f t="shared" si="15"/>
        <v>0</v>
      </c>
    </row>
    <row r="106" spans="2:15" ht="17.7" customHeight="1">
      <c r="B106" s="57" t="s">
        <v>94</v>
      </c>
      <c r="C106" s="83" t="s">
        <v>32</v>
      </c>
      <c r="D106" s="57" t="s">
        <v>95</v>
      </c>
      <c r="E106" s="79"/>
      <c r="F106" s="59"/>
      <c r="G106" s="59"/>
      <c r="H106" s="59"/>
      <c r="I106" s="59"/>
      <c r="J106" s="59"/>
      <c r="K106" s="79"/>
      <c r="L106" s="58">
        <v>18</v>
      </c>
      <c r="M106" s="56">
        <v>36</v>
      </c>
      <c r="N106" s="57" t="str">
        <f t="shared" si="14"/>
        <v xml:space="preserve"> </v>
      </c>
      <c r="O106" s="58">
        <f t="shared" si="15"/>
        <v>0</v>
      </c>
    </row>
    <row r="107" spans="2:15" ht="17.7" customHeight="1">
      <c r="B107" s="57" t="s">
        <v>302</v>
      </c>
      <c r="C107" s="83" t="s">
        <v>32</v>
      </c>
      <c r="D107" s="57" t="s">
        <v>99</v>
      </c>
      <c r="E107" s="79"/>
      <c r="F107" s="59"/>
      <c r="G107" s="59"/>
      <c r="H107" s="59"/>
      <c r="I107" s="59"/>
      <c r="J107" s="59"/>
      <c r="K107" s="79">
        <v>0</v>
      </c>
      <c r="L107" s="58">
        <v>19</v>
      </c>
      <c r="M107" s="56">
        <v>36</v>
      </c>
      <c r="N107" s="57" t="str">
        <f t="shared" si="14"/>
        <v xml:space="preserve"> </v>
      </c>
      <c r="O107" s="58">
        <f t="shared" si="15"/>
        <v>0</v>
      </c>
    </row>
    <row r="108" spans="2:15" ht="17.7" customHeight="1">
      <c r="B108" s="57" t="s">
        <v>98</v>
      </c>
      <c r="C108" s="83" t="s">
        <v>32</v>
      </c>
      <c r="D108" s="57" t="s">
        <v>100</v>
      </c>
      <c r="E108" s="79"/>
      <c r="F108" s="59"/>
      <c r="G108" s="59"/>
      <c r="H108" s="59"/>
      <c r="I108" s="59"/>
      <c r="J108" s="59"/>
      <c r="K108" s="79"/>
      <c r="L108" s="58">
        <v>19</v>
      </c>
      <c r="M108" s="56">
        <v>36</v>
      </c>
      <c r="N108" s="57" t="str">
        <f t="shared" si="14"/>
        <v xml:space="preserve"> </v>
      </c>
      <c r="O108" s="58">
        <f t="shared" si="15"/>
        <v>0</v>
      </c>
    </row>
    <row r="109" spans="2:15" ht="17.7" customHeight="1">
      <c r="B109" s="57" t="s">
        <v>104</v>
      </c>
      <c r="C109" s="83" t="s">
        <v>52</v>
      </c>
      <c r="D109" s="57" t="s">
        <v>101</v>
      </c>
      <c r="E109" s="79"/>
      <c r="F109" s="59"/>
      <c r="G109" s="59"/>
      <c r="H109" s="59"/>
      <c r="I109" s="59"/>
      <c r="J109" s="59"/>
      <c r="K109" s="79"/>
      <c r="L109" s="58">
        <v>23</v>
      </c>
      <c r="M109" s="56">
        <v>36</v>
      </c>
      <c r="N109" s="57" t="str">
        <f t="shared" si="14"/>
        <v xml:space="preserve"> </v>
      </c>
      <c r="O109" s="58">
        <f t="shared" si="15"/>
        <v>0</v>
      </c>
    </row>
    <row r="110" spans="2:15" ht="17.7" customHeight="1">
      <c r="B110" s="57" t="s">
        <v>103</v>
      </c>
      <c r="C110" s="83" t="s">
        <v>52</v>
      </c>
      <c r="D110" s="57" t="s">
        <v>102</v>
      </c>
      <c r="E110" s="79"/>
      <c r="F110" s="59"/>
      <c r="G110" s="59"/>
      <c r="H110" s="59"/>
      <c r="I110" s="59"/>
      <c r="J110" s="59"/>
      <c r="K110" s="79"/>
      <c r="L110" s="58">
        <v>23</v>
      </c>
      <c r="M110" s="56">
        <v>36</v>
      </c>
      <c r="N110" s="57" t="str">
        <f t="shared" si="14"/>
        <v xml:space="preserve"> </v>
      </c>
      <c r="O110" s="58">
        <f t="shared" si="15"/>
        <v>0</v>
      </c>
    </row>
    <row r="111" spans="2:15" ht="17.7" customHeight="1">
      <c r="B111" s="57" t="s">
        <v>105</v>
      </c>
      <c r="C111" s="83" t="s">
        <v>32</v>
      </c>
      <c r="D111" s="57" t="s">
        <v>107</v>
      </c>
      <c r="E111" s="79"/>
      <c r="F111" s="59"/>
      <c r="G111" s="59"/>
      <c r="H111" s="59"/>
      <c r="I111" s="59"/>
      <c r="J111" s="59"/>
      <c r="K111" s="79"/>
      <c r="L111" s="58">
        <v>18</v>
      </c>
      <c r="M111" s="56">
        <v>36</v>
      </c>
      <c r="N111" s="57" t="str">
        <f t="shared" si="14"/>
        <v xml:space="preserve"> </v>
      </c>
      <c r="O111" s="58">
        <f t="shared" si="15"/>
        <v>0</v>
      </c>
    </row>
    <row r="112" spans="2:15" ht="17.7" customHeight="1">
      <c r="B112" s="57" t="s">
        <v>106</v>
      </c>
      <c r="C112" s="83" t="s">
        <v>32</v>
      </c>
      <c r="D112" s="57" t="s">
        <v>108</v>
      </c>
      <c r="E112" s="79"/>
      <c r="F112" s="59"/>
      <c r="G112" s="59"/>
      <c r="H112" s="59"/>
      <c r="I112" s="59"/>
      <c r="J112" s="59"/>
      <c r="K112" s="79"/>
      <c r="L112" s="58">
        <v>18</v>
      </c>
      <c r="M112" s="56">
        <v>36</v>
      </c>
      <c r="N112" s="57" t="str">
        <f t="shared" si="14"/>
        <v xml:space="preserve"> </v>
      </c>
      <c r="O112" s="58">
        <f t="shared" si="15"/>
        <v>0</v>
      </c>
    </row>
    <row r="113" spans="2:15" ht="17.7" customHeight="1">
      <c r="B113" s="57" t="s">
        <v>109</v>
      </c>
      <c r="C113" s="83" t="s">
        <v>32</v>
      </c>
      <c r="D113" s="57" t="s">
        <v>412</v>
      </c>
      <c r="E113" s="79"/>
      <c r="F113" s="59"/>
      <c r="G113" s="59"/>
      <c r="H113" s="59"/>
      <c r="I113" s="59"/>
      <c r="J113" s="59"/>
      <c r="K113" s="79"/>
      <c r="L113" s="58">
        <v>18</v>
      </c>
      <c r="M113" s="56">
        <v>36</v>
      </c>
      <c r="N113" s="57" t="str">
        <f t="shared" si="14"/>
        <v xml:space="preserve"> </v>
      </c>
      <c r="O113" s="58">
        <f t="shared" si="15"/>
        <v>0</v>
      </c>
    </row>
    <row r="114" spans="2:15" ht="17.7" customHeight="1">
      <c r="B114" s="57" t="s">
        <v>110</v>
      </c>
      <c r="C114" s="83" t="s">
        <v>32</v>
      </c>
      <c r="D114" s="57" t="s">
        <v>413</v>
      </c>
      <c r="E114" s="79"/>
      <c r="F114" s="59"/>
      <c r="G114" s="59"/>
      <c r="H114" s="59"/>
      <c r="I114" s="59"/>
      <c r="J114" s="59"/>
      <c r="K114" s="79"/>
      <c r="L114" s="58">
        <v>18</v>
      </c>
      <c r="M114" s="56">
        <v>36</v>
      </c>
      <c r="N114" s="57" t="str">
        <f t="shared" si="14"/>
        <v xml:space="preserve"> </v>
      </c>
      <c r="O114" s="58">
        <f t="shared" si="15"/>
        <v>0</v>
      </c>
    </row>
    <row r="115" spans="2:15" ht="17.7" customHeight="1">
      <c r="B115" s="114" t="s">
        <v>303</v>
      </c>
      <c r="C115" s="83" t="s">
        <v>32</v>
      </c>
      <c r="D115" s="57" t="s">
        <v>111</v>
      </c>
      <c r="E115" s="79"/>
      <c r="F115" s="59"/>
      <c r="G115" s="59"/>
      <c r="H115" s="59"/>
      <c r="I115" s="59"/>
      <c r="J115" s="59"/>
      <c r="K115" s="79"/>
      <c r="L115" s="58">
        <v>19</v>
      </c>
      <c r="M115" s="56">
        <v>36</v>
      </c>
      <c r="N115" s="57" t="str">
        <f t="shared" si="14"/>
        <v xml:space="preserve"> </v>
      </c>
      <c r="O115" s="58">
        <f t="shared" si="15"/>
        <v>0</v>
      </c>
    </row>
    <row r="116" spans="2:15" ht="17.7" customHeight="1">
      <c r="B116" s="114" t="s">
        <v>304</v>
      </c>
      <c r="C116" s="83" t="s">
        <v>32</v>
      </c>
      <c r="D116" s="57" t="s">
        <v>112</v>
      </c>
      <c r="E116" s="79"/>
      <c r="F116" s="59"/>
      <c r="G116" s="59"/>
      <c r="H116" s="59"/>
      <c r="I116" s="59"/>
      <c r="J116" s="59"/>
      <c r="K116" s="79"/>
      <c r="L116" s="58">
        <v>19</v>
      </c>
      <c r="M116" s="56">
        <v>36</v>
      </c>
      <c r="N116" s="57" t="str">
        <f t="shared" si="14"/>
        <v xml:space="preserve"> </v>
      </c>
      <c r="O116" s="58">
        <f t="shared" si="15"/>
        <v>0</v>
      </c>
    </row>
    <row r="117" spans="2:15" ht="17.7" customHeight="1">
      <c r="B117" s="57" t="s">
        <v>305</v>
      </c>
      <c r="C117" s="83" t="s">
        <v>32</v>
      </c>
      <c r="D117" s="57" t="s">
        <v>113</v>
      </c>
      <c r="E117" s="79"/>
      <c r="F117" s="59"/>
      <c r="G117" s="59"/>
      <c r="H117" s="59"/>
      <c r="I117" s="59"/>
      <c r="J117" s="59"/>
      <c r="K117" s="79"/>
      <c r="L117" s="58">
        <v>19</v>
      </c>
      <c r="M117" s="56">
        <v>36</v>
      </c>
      <c r="N117" s="57" t="str">
        <f t="shared" si="14"/>
        <v xml:space="preserve"> </v>
      </c>
      <c r="O117" s="58">
        <f t="shared" si="15"/>
        <v>0</v>
      </c>
    </row>
    <row r="118" spans="2:15" ht="17.7" customHeight="1">
      <c r="B118" s="57" t="s">
        <v>306</v>
      </c>
      <c r="C118" s="83" t="s">
        <v>32</v>
      </c>
      <c r="D118" s="57" t="s">
        <v>114</v>
      </c>
      <c r="E118" s="79"/>
      <c r="F118" s="59"/>
      <c r="G118" s="59"/>
      <c r="H118" s="59"/>
      <c r="I118" s="59"/>
      <c r="J118" s="59"/>
      <c r="K118" s="79"/>
      <c r="L118" s="58">
        <v>19</v>
      </c>
      <c r="M118" s="56">
        <v>36</v>
      </c>
      <c r="N118" s="57" t="str">
        <f t="shared" si="14"/>
        <v xml:space="preserve"> </v>
      </c>
      <c r="O118" s="58">
        <f t="shared" si="15"/>
        <v>0</v>
      </c>
    </row>
    <row r="119" spans="2:15" ht="17.7" customHeight="1">
      <c r="B119" s="57" t="s">
        <v>307</v>
      </c>
      <c r="C119" s="83" t="s">
        <v>32</v>
      </c>
      <c r="D119" s="57" t="s">
        <v>115</v>
      </c>
      <c r="E119" s="79"/>
      <c r="F119" s="59"/>
      <c r="G119" s="59"/>
      <c r="H119" s="59"/>
      <c r="I119" s="59"/>
      <c r="J119" s="59"/>
      <c r="K119" s="79"/>
      <c r="L119" s="58">
        <v>19</v>
      </c>
      <c r="M119" s="56">
        <v>36</v>
      </c>
      <c r="N119" s="57" t="str">
        <f t="shared" si="14"/>
        <v xml:space="preserve"> </v>
      </c>
      <c r="O119" s="58">
        <f t="shared" si="15"/>
        <v>0</v>
      </c>
    </row>
    <row r="120" spans="2:15" ht="17.7" customHeight="1">
      <c r="B120" s="57" t="s">
        <v>116</v>
      </c>
      <c r="C120" s="83" t="s">
        <v>32</v>
      </c>
      <c r="D120" s="57" t="s">
        <v>118</v>
      </c>
      <c r="E120" s="79"/>
      <c r="F120" s="59"/>
      <c r="G120" s="59"/>
      <c r="H120" s="59"/>
      <c r="I120" s="59"/>
      <c r="J120" s="59"/>
      <c r="K120" s="79"/>
      <c r="L120" s="58">
        <v>19</v>
      </c>
      <c r="M120" s="56">
        <v>36</v>
      </c>
      <c r="N120" s="57" t="str">
        <f t="shared" si="14"/>
        <v xml:space="preserve"> </v>
      </c>
      <c r="O120" s="58">
        <f t="shared" si="15"/>
        <v>0</v>
      </c>
    </row>
    <row r="121" spans="2:15" ht="17.7" customHeight="1">
      <c r="B121" s="57" t="s">
        <v>117</v>
      </c>
      <c r="C121" s="83" t="s">
        <v>32</v>
      </c>
      <c r="D121" s="57" t="s">
        <v>119</v>
      </c>
      <c r="E121" s="79"/>
      <c r="F121" s="59"/>
      <c r="G121" s="59"/>
      <c r="H121" s="59"/>
      <c r="I121" s="59"/>
      <c r="J121" s="59"/>
      <c r="K121" s="79"/>
      <c r="L121" s="58">
        <v>19</v>
      </c>
      <c r="M121" s="56">
        <v>36</v>
      </c>
      <c r="N121" s="57" t="str">
        <f t="shared" si="14"/>
        <v xml:space="preserve"> </v>
      </c>
      <c r="O121" s="58">
        <f t="shared" si="15"/>
        <v>0</v>
      </c>
    </row>
    <row r="122" spans="2:15" ht="17.7" customHeight="1">
      <c r="B122" s="57" t="s">
        <v>308</v>
      </c>
      <c r="C122" s="83" t="s">
        <v>33</v>
      </c>
      <c r="D122" s="57" t="s">
        <v>120</v>
      </c>
      <c r="E122" s="79"/>
      <c r="F122" s="59"/>
      <c r="G122" s="59"/>
      <c r="H122" s="59"/>
      <c r="I122" s="59"/>
      <c r="J122" s="59"/>
      <c r="K122" s="79"/>
      <c r="L122" s="58">
        <v>20</v>
      </c>
      <c r="M122" s="56">
        <v>36</v>
      </c>
      <c r="N122" s="57" t="str">
        <f t="shared" si="14"/>
        <v xml:space="preserve"> </v>
      </c>
      <c r="O122" s="58">
        <f t="shared" si="15"/>
        <v>0</v>
      </c>
    </row>
    <row r="123" spans="2:15" ht="17.7" customHeight="1">
      <c r="B123" s="57" t="s">
        <v>309</v>
      </c>
      <c r="C123" s="83" t="s">
        <v>33</v>
      </c>
      <c r="D123" s="57" t="s">
        <v>121</v>
      </c>
      <c r="E123" s="79"/>
      <c r="F123" s="59"/>
      <c r="G123" s="59"/>
      <c r="H123" s="59"/>
      <c r="I123" s="59"/>
      <c r="J123" s="59"/>
      <c r="K123" s="79"/>
      <c r="L123" s="58">
        <v>20</v>
      </c>
      <c r="M123" s="56">
        <v>36</v>
      </c>
      <c r="N123" s="57" t="str">
        <f t="shared" si="14"/>
        <v xml:space="preserve"> </v>
      </c>
      <c r="O123" s="58">
        <f t="shared" si="15"/>
        <v>0</v>
      </c>
    </row>
    <row r="124" spans="2:15" ht="17.7" customHeight="1">
      <c r="B124" s="57" t="s">
        <v>310</v>
      </c>
      <c r="C124" s="83" t="s">
        <v>53</v>
      </c>
      <c r="D124" s="57" t="s">
        <v>122</v>
      </c>
      <c r="E124" s="79"/>
      <c r="F124" s="59"/>
      <c r="G124" s="59"/>
      <c r="H124" s="59"/>
      <c r="I124" s="59"/>
      <c r="J124" s="59"/>
      <c r="K124" s="79"/>
      <c r="L124" s="104">
        <v>19</v>
      </c>
      <c r="M124" s="56">
        <v>36</v>
      </c>
      <c r="N124" s="57" t="str">
        <f t="shared" si="14"/>
        <v xml:space="preserve"> </v>
      </c>
      <c r="O124" s="58">
        <f t="shared" si="15"/>
        <v>0</v>
      </c>
    </row>
    <row r="125" spans="2:15" ht="17.7" customHeight="1">
      <c r="B125" s="57" t="s">
        <v>311</v>
      </c>
      <c r="C125" s="83" t="s">
        <v>53</v>
      </c>
      <c r="D125" s="57" t="s">
        <v>123</v>
      </c>
      <c r="E125" s="79"/>
      <c r="F125" s="59"/>
      <c r="G125" s="59"/>
      <c r="H125" s="59"/>
      <c r="I125" s="59"/>
      <c r="J125" s="59"/>
      <c r="K125" s="110"/>
      <c r="L125" s="108">
        <v>19</v>
      </c>
      <c r="M125" s="56">
        <v>36</v>
      </c>
      <c r="N125" s="57" t="str">
        <f t="shared" si="14"/>
        <v xml:space="preserve"> </v>
      </c>
      <c r="O125" s="58">
        <f t="shared" si="15"/>
        <v>0</v>
      </c>
    </row>
    <row r="126" spans="2:15" ht="17.7" customHeight="1">
      <c r="B126" s="57" t="s">
        <v>312</v>
      </c>
      <c r="C126" s="83" t="s">
        <v>53</v>
      </c>
      <c r="D126" s="57" t="s">
        <v>124</v>
      </c>
      <c r="E126" s="79"/>
      <c r="F126" s="59"/>
      <c r="G126" s="59"/>
      <c r="H126" s="59"/>
      <c r="I126" s="59"/>
      <c r="J126" s="59"/>
      <c r="K126" s="110"/>
      <c r="L126" s="108">
        <v>19</v>
      </c>
      <c r="M126" s="56">
        <v>36</v>
      </c>
      <c r="N126" s="57" t="str">
        <f t="shared" si="14"/>
        <v xml:space="preserve"> </v>
      </c>
      <c r="O126" s="58">
        <f t="shared" si="15"/>
        <v>0</v>
      </c>
    </row>
    <row r="127" spans="2:15" ht="17.7" customHeight="1">
      <c r="B127" s="57" t="s">
        <v>313</v>
      </c>
      <c r="C127" s="83" t="s">
        <v>54</v>
      </c>
      <c r="D127" s="57" t="s">
        <v>125</v>
      </c>
      <c r="E127" s="79"/>
      <c r="F127" s="59"/>
      <c r="G127" s="59"/>
      <c r="H127" s="59"/>
      <c r="I127" s="59"/>
      <c r="J127" s="59"/>
      <c r="K127" s="110"/>
      <c r="L127" s="108">
        <v>26</v>
      </c>
      <c r="M127" s="56">
        <v>36</v>
      </c>
      <c r="N127" s="57" t="str">
        <f t="shared" si="14"/>
        <v xml:space="preserve"> </v>
      </c>
      <c r="O127" s="58">
        <f t="shared" si="15"/>
        <v>0</v>
      </c>
    </row>
    <row r="128" spans="2:15" ht="17.7" customHeight="1">
      <c r="B128" s="57" t="s">
        <v>314</v>
      </c>
      <c r="C128" s="83" t="s">
        <v>54</v>
      </c>
      <c r="D128" s="57" t="s">
        <v>126</v>
      </c>
      <c r="E128" s="79"/>
      <c r="F128" s="59"/>
      <c r="G128" s="59"/>
      <c r="H128" s="59"/>
      <c r="I128" s="59"/>
      <c r="J128" s="59"/>
      <c r="K128" s="110"/>
      <c r="L128" s="108">
        <v>26</v>
      </c>
      <c r="M128" s="56">
        <v>36</v>
      </c>
      <c r="N128" s="57" t="str">
        <f t="shared" si="14"/>
        <v xml:space="preserve"> </v>
      </c>
      <c r="O128" s="58">
        <f t="shared" si="15"/>
        <v>0</v>
      </c>
    </row>
    <row r="129" spans="2:15" ht="17.7" customHeight="1">
      <c r="B129" s="57" t="s">
        <v>127</v>
      </c>
      <c r="C129" s="83" t="s">
        <v>34</v>
      </c>
      <c r="D129" s="57" t="s">
        <v>129</v>
      </c>
      <c r="E129" s="79"/>
      <c r="F129" s="59"/>
      <c r="G129" s="59"/>
      <c r="H129" s="59"/>
      <c r="I129" s="59"/>
      <c r="J129" s="59"/>
      <c r="K129" s="110"/>
      <c r="L129" s="108">
        <v>35</v>
      </c>
      <c r="M129" s="56">
        <v>36</v>
      </c>
      <c r="N129" s="57" t="str">
        <f t="shared" si="14"/>
        <v xml:space="preserve"> </v>
      </c>
      <c r="O129" s="58">
        <f t="shared" si="15"/>
        <v>0</v>
      </c>
    </row>
    <row r="130" spans="2:15" ht="17.7" customHeight="1">
      <c r="B130" s="57" t="s">
        <v>315</v>
      </c>
      <c r="C130" s="83" t="s">
        <v>34</v>
      </c>
      <c r="D130" s="57" t="s">
        <v>128</v>
      </c>
      <c r="E130" s="79"/>
      <c r="F130" s="59"/>
      <c r="G130" s="59"/>
      <c r="H130" s="59"/>
      <c r="I130" s="59"/>
      <c r="J130" s="59"/>
      <c r="K130" s="110"/>
      <c r="L130" s="108">
        <v>35</v>
      </c>
      <c r="M130" s="56">
        <v>36</v>
      </c>
      <c r="N130" s="57" t="str">
        <f t="shared" si="14"/>
        <v xml:space="preserve"> </v>
      </c>
      <c r="O130" s="58">
        <f t="shared" si="15"/>
        <v>0</v>
      </c>
    </row>
    <row r="131" spans="2:15" ht="17.7" customHeight="1">
      <c r="B131" s="100" t="s">
        <v>316</v>
      </c>
      <c r="C131" s="101" t="s">
        <v>34</v>
      </c>
      <c r="D131" s="100" t="s">
        <v>130</v>
      </c>
      <c r="E131" s="102"/>
      <c r="F131" s="103"/>
      <c r="G131" s="103"/>
      <c r="H131" s="103"/>
      <c r="I131" s="103"/>
      <c r="J131" s="103"/>
      <c r="K131" s="111"/>
      <c r="L131" s="108">
        <v>35</v>
      </c>
      <c r="M131" s="56">
        <v>36</v>
      </c>
      <c r="N131" s="57" t="str">
        <f t="shared" si="14"/>
        <v xml:space="preserve"> </v>
      </c>
      <c r="O131" s="58">
        <f t="shared" si="15"/>
        <v>0</v>
      </c>
    </row>
    <row r="132" spans="2:15" ht="17.7" customHeight="1">
      <c r="B132" s="105" t="s">
        <v>131</v>
      </c>
      <c r="C132" s="101" t="s">
        <v>34</v>
      </c>
      <c r="D132" s="105" t="s">
        <v>139</v>
      </c>
      <c r="E132" s="106"/>
      <c r="F132" s="107"/>
      <c r="G132" s="107"/>
      <c r="H132" s="107"/>
      <c r="I132" s="107"/>
      <c r="J132" s="107"/>
      <c r="K132" s="112"/>
      <c r="L132" s="108">
        <v>35</v>
      </c>
      <c r="M132" s="56">
        <v>36</v>
      </c>
      <c r="N132" s="57" t="str">
        <f t="shared" si="14"/>
        <v xml:space="preserve"> </v>
      </c>
      <c r="O132" s="58">
        <f t="shared" si="15"/>
        <v>0</v>
      </c>
    </row>
    <row r="133" spans="2:15" ht="17.7" customHeight="1">
      <c r="B133" s="105" t="s">
        <v>132</v>
      </c>
      <c r="C133" s="101" t="s">
        <v>34</v>
      </c>
      <c r="D133" s="105" t="s">
        <v>140</v>
      </c>
      <c r="E133" s="106"/>
      <c r="F133" s="107"/>
      <c r="G133" s="107"/>
      <c r="H133" s="107"/>
      <c r="I133" s="107"/>
      <c r="J133" s="107"/>
      <c r="K133" s="112"/>
      <c r="L133" s="108">
        <v>35</v>
      </c>
      <c r="M133" s="56">
        <v>36</v>
      </c>
      <c r="N133" s="57" t="str">
        <f t="shared" si="14"/>
        <v xml:space="preserve"> </v>
      </c>
      <c r="O133" s="58">
        <f t="shared" si="15"/>
        <v>0</v>
      </c>
    </row>
    <row r="134" spans="2:15" ht="17.7" customHeight="1">
      <c r="B134" s="105" t="s">
        <v>133</v>
      </c>
      <c r="C134" s="101" t="s">
        <v>34</v>
      </c>
      <c r="D134" s="105" t="s">
        <v>141</v>
      </c>
      <c r="E134" s="106"/>
      <c r="F134" s="107"/>
      <c r="G134" s="107"/>
      <c r="H134" s="107"/>
      <c r="I134" s="107"/>
      <c r="J134" s="107"/>
      <c r="K134" s="106"/>
      <c r="L134" s="108">
        <v>35</v>
      </c>
      <c r="M134" s="56">
        <v>36</v>
      </c>
      <c r="N134" s="57" t="str">
        <f t="shared" si="14"/>
        <v xml:space="preserve"> </v>
      </c>
      <c r="O134" s="58">
        <f t="shared" si="15"/>
        <v>0</v>
      </c>
    </row>
    <row r="135" spans="2:15" ht="17.7" customHeight="1">
      <c r="B135" s="105" t="s">
        <v>142</v>
      </c>
      <c r="C135" s="113" t="s">
        <v>34</v>
      </c>
      <c r="D135" s="105" t="s">
        <v>134</v>
      </c>
      <c r="E135" s="106"/>
      <c r="F135" s="107"/>
      <c r="G135" s="107"/>
      <c r="H135" s="107"/>
      <c r="I135" s="107"/>
      <c r="J135" s="107"/>
      <c r="K135" s="106"/>
      <c r="L135" s="108">
        <v>36</v>
      </c>
      <c r="M135" s="56">
        <v>36</v>
      </c>
      <c r="N135" s="57" t="str">
        <f t="shared" si="14"/>
        <v xml:space="preserve"> </v>
      </c>
      <c r="O135" s="58">
        <f t="shared" si="15"/>
        <v>0</v>
      </c>
    </row>
    <row r="136" spans="2:15" ht="17.7" customHeight="1">
      <c r="B136" s="105" t="s">
        <v>143</v>
      </c>
      <c r="C136" s="113" t="s">
        <v>34</v>
      </c>
      <c r="D136" s="105" t="s">
        <v>135</v>
      </c>
      <c r="E136" s="106"/>
      <c r="F136" s="107"/>
      <c r="G136" s="107"/>
      <c r="H136" s="107"/>
      <c r="I136" s="107"/>
      <c r="J136" s="107"/>
      <c r="K136" s="106"/>
      <c r="L136" s="108">
        <v>36</v>
      </c>
      <c r="M136" s="56">
        <v>36</v>
      </c>
      <c r="N136" s="57" t="str">
        <f t="shared" si="14"/>
        <v xml:space="preserve"> </v>
      </c>
      <c r="O136" s="58">
        <f t="shared" si="15"/>
        <v>0</v>
      </c>
    </row>
    <row r="137" spans="2:15" ht="17.7" customHeight="1">
      <c r="B137" s="105" t="s">
        <v>144</v>
      </c>
      <c r="C137" s="113" t="s">
        <v>34</v>
      </c>
      <c r="D137" s="105" t="s">
        <v>136</v>
      </c>
      <c r="E137" s="106"/>
      <c r="F137" s="107"/>
      <c r="G137" s="107"/>
      <c r="H137" s="107"/>
      <c r="I137" s="107"/>
      <c r="J137" s="107"/>
      <c r="K137" s="106"/>
      <c r="L137" s="108">
        <v>36</v>
      </c>
      <c r="M137" s="56">
        <v>36</v>
      </c>
      <c r="N137" s="57" t="str">
        <f t="shared" si="14"/>
        <v xml:space="preserve"> </v>
      </c>
      <c r="O137" s="58">
        <f t="shared" si="15"/>
        <v>0</v>
      </c>
    </row>
    <row r="138" spans="2:15" ht="17.7" customHeight="1">
      <c r="B138" s="105" t="s">
        <v>317</v>
      </c>
      <c r="C138" s="105" t="s">
        <v>35</v>
      </c>
      <c r="D138" s="105" t="s">
        <v>138</v>
      </c>
      <c r="E138" s="106"/>
      <c r="F138" s="107"/>
      <c r="G138" s="107"/>
      <c r="H138" s="107"/>
      <c r="I138" s="107"/>
      <c r="J138" s="107"/>
      <c r="K138" s="106"/>
      <c r="L138" s="108">
        <v>36</v>
      </c>
      <c r="M138" s="56">
        <v>36</v>
      </c>
      <c r="N138" s="57" t="str">
        <f t="shared" si="14"/>
        <v xml:space="preserve"> </v>
      </c>
      <c r="O138" s="58">
        <f t="shared" si="15"/>
        <v>0</v>
      </c>
    </row>
    <row r="139" spans="2:15" ht="17.7" customHeight="1">
      <c r="B139" s="105" t="s">
        <v>318</v>
      </c>
      <c r="C139" s="105" t="s">
        <v>35</v>
      </c>
      <c r="D139" s="105" t="s">
        <v>137</v>
      </c>
      <c r="E139" s="106"/>
      <c r="F139" s="107"/>
      <c r="G139" s="107"/>
      <c r="H139" s="107"/>
      <c r="I139" s="107"/>
      <c r="J139" s="107"/>
      <c r="K139" s="106"/>
      <c r="L139" s="108">
        <v>36</v>
      </c>
      <c r="M139" s="56">
        <v>36</v>
      </c>
      <c r="N139" s="57" t="str">
        <f t="shared" si="14"/>
        <v xml:space="preserve"> </v>
      </c>
      <c r="O139" s="58">
        <f t="shared" si="15"/>
        <v>0</v>
      </c>
    </row>
    <row r="140" spans="2:15" ht="17.7" customHeight="1">
      <c r="B140" s="105" t="s">
        <v>147</v>
      </c>
      <c r="C140" s="105" t="s">
        <v>55</v>
      </c>
      <c r="D140" s="105" t="s">
        <v>148</v>
      </c>
      <c r="E140" s="106"/>
      <c r="F140" s="107"/>
      <c r="G140" s="107"/>
      <c r="H140" s="107"/>
      <c r="I140" s="107"/>
      <c r="J140" s="107"/>
      <c r="K140" s="106"/>
      <c r="L140" s="108">
        <v>28</v>
      </c>
      <c r="M140" s="56">
        <v>36</v>
      </c>
      <c r="N140" s="57" t="str">
        <f t="shared" si="14"/>
        <v xml:space="preserve"> </v>
      </c>
      <c r="O140" s="58">
        <f t="shared" si="15"/>
        <v>0</v>
      </c>
    </row>
    <row r="141" spans="2:15" ht="17.7" customHeight="1">
      <c r="B141" s="105" t="s">
        <v>319</v>
      </c>
      <c r="C141" s="105" t="s">
        <v>55</v>
      </c>
      <c r="D141" s="105" t="s">
        <v>145</v>
      </c>
      <c r="E141" s="106"/>
      <c r="F141" s="107"/>
      <c r="G141" s="107"/>
      <c r="H141" s="107"/>
      <c r="I141" s="107"/>
      <c r="J141" s="107"/>
      <c r="K141" s="106"/>
      <c r="L141" s="108">
        <v>28</v>
      </c>
      <c r="M141" s="56">
        <v>36</v>
      </c>
      <c r="N141" s="57" t="str">
        <f t="shared" si="14"/>
        <v xml:space="preserve"> </v>
      </c>
      <c r="O141" s="58">
        <f t="shared" si="15"/>
        <v>0</v>
      </c>
    </row>
    <row r="142" spans="2:15" ht="17.7" customHeight="1">
      <c r="B142" s="105" t="s">
        <v>320</v>
      </c>
      <c r="C142" s="105" t="s">
        <v>55</v>
      </c>
      <c r="D142" s="105" t="s">
        <v>146</v>
      </c>
      <c r="E142" s="106"/>
      <c r="F142" s="107"/>
      <c r="G142" s="107"/>
      <c r="H142" s="107"/>
      <c r="I142" s="107"/>
      <c r="J142" s="107"/>
      <c r="K142" s="106"/>
      <c r="L142" s="108">
        <v>28</v>
      </c>
      <c r="M142" s="56">
        <v>36</v>
      </c>
      <c r="N142" s="57" t="str">
        <f t="shared" si="14"/>
        <v xml:space="preserve"> </v>
      </c>
      <c r="O142" s="58">
        <f t="shared" si="15"/>
        <v>0</v>
      </c>
    </row>
    <row r="143" spans="2:15" ht="17.399999999999999" customHeight="1">
      <c r="B143" s="97"/>
      <c r="C143" s="97"/>
      <c r="D143" s="97"/>
      <c r="E143" s="109"/>
      <c r="F143" s="98"/>
      <c r="G143" s="98"/>
      <c r="H143" s="98"/>
      <c r="I143" s="98"/>
      <c r="J143" s="98"/>
      <c r="K143" s="109"/>
      <c r="L143" s="99"/>
      <c r="M143" s="99"/>
      <c r="N143" s="97"/>
      <c r="O143" s="99"/>
    </row>
    <row r="144" spans="2:15" ht="20.399999999999999" customHeight="1">
      <c r="B144" s="81" t="s">
        <v>11</v>
      </c>
      <c r="C144" s="82" t="s">
        <v>12</v>
      </c>
      <c r="D144" s="82" t="s">
        <v>13</v>
      </c>
      <c r="E144" s="82">
        <v>30</v>
      </c>
      <c r="F144" s="40">
        <v>31</v>
      </c>
      <c r="G144" s="40">
        <v>32</v>
      </c>
      <c r="H144" s="40">
        <v>33</v>
      </c>
      <c r="I144" s="40">
        <v>34</v>
      </c>
      <c r="J144" s="40">
        <v>36</v>
      </c>
      <c r="K144" s="82">
        <v>38</v>
      </c>
      <c r="L144" s="82" t="s">
        <v>14</v>
      </c>
      <c r="M144" s="82" t="s">
        <v>15</v>
      </c>
      <c r="N144" s="82" t="s">
        <v>16</v>
      </c>
      <c r="O144" s="84" t="s">
        <v>17</v>
      </c>
    </row>
    <row r="145" spans="2:15" ht="17.399999999999999" customHeight="1">
      <c r="B145" s="105" t="s">
        <v>149</v>
      </c>
      <c r="C145" s="105" t="s">
        <v>157</v>
      </c>
      <c r="D145" s="105" t="s">
        <v>154</v>
      </c>
      <c r="E145" s="107"/>
      <c r="F145" s="107"/>
      <c r="G145" s="107"/>
      <c r="H145" s="107"/>
      <c r="I145" s="107"/>
      <c r="J145" s="107"/>
      <c r="K145" s="107"/>
      <c r="L145" s="108">
        <v>33</v>
      </c>
      <c r="M145" s="108">
        <f t="shared" ref="M145" si="16">++L145*2</f>
        <v>66</v>
      </c>
      <c r="N145" s="57" t="str">
        <f t="shared" ref="N145" si="17">++IF(SUM(E145:K145)=0," ",SUM(E145:K145))</f>
        <v xml:space="preserve"> </v>
      </c>
      <c r="O145" s="58">
        <f t="shared" ref="O145" si="18">++IF(ISERROR(N145*L145),0,N145*L145)</f>
        <v>0</v>
      </c>
    </row>
    <row r="146" spans="2:15" ht="17.399999999999999" customHeight="1">
      <c r="B146" s="105" t="s">
        <v>150</v>
      </c>
      <c r="C146" s="105" t="s">
        <v>157</v>
      </c>
      <c r="D146" s="105" t="s">
        <v>155</v>
      </c>
      <c r="E146" s="107"/>
      <c r="F146" s="107"/>
      <c r="G146" s="107"/>
      <c r="H146" s="107"/>
      <c r="I146" s="107"/>
      <c r="J146" s="107"/>
      <c r="K146" s="107"/>
      <c r="L146" s="108">
        <v>33</v>
      </c>
      <c r="M146" s="108">
        <f t="shared" ref="M146:M151" si="19">++L146*2</f>
        <v>66</v>
      </c>
      <c r="N146" s="57" t="str">
        <f t="shared" ref="N146:N151" si="20">++IF(SUM(E146:K146)=0," ",SUM(E146:K146))</f>
        <v xml:space="preserve"> </v>
      </c>
      <c r="O146" s="58">
        <f t="shared" ref="O146:O151" si="21">++IF(ISERROR(N146*L146),0,N146*L146)</f>
        <v>0</v>
      </c>
    </row>
    <row r="147" spans="2:15" ht="17.399999999999999" customHeight="1">
      <c r="B147" s="105" t="s">
        <v>151</v>
      </c>
      <c r="C147" s="105" t="s">
        <v>157</v>
      </c>
      <c r="D147" s="105" t="s">
        <v>156</v>
      </c>
      <c r="E147" s="107"/>
      <c r="F147" s="107"/>
      <c r="G147" s="107"/>
      <c r="H147" s="107"/>
      <c r="I147" s="107"/>
      <c r="J147" s="107"/>
      <c r="K147" s="107"/>
      <c r="L147" s="108">
        <v>33</v>
      </c>
      <c r="M147" s="108">
        <f t="shared" si="19"/>
        <v>66</v>
      </c>
      <c r="N147" s="57" t="str">
        <f t="shared" si="20"/>
        <v xml:space="preserve"> </v>
      </c>
      <c r="O147" s="58">
        <f t="shared" si="21"/>
        <v>0</v>
      </c>
    </row>
    <row r="148" spans="2:15" ht="17.399999999999999" customHeight="1">
      <c r="B148" s="105" t="s">
        <v>152</v>
      </c>
      <c r="C148" s="105" t="s">
        <v>157</v>
      </c>
      <c r="D148" s="105" t="s">
        <v>158</v>
      </c>
      <c r="E148" s="107"/>
      <c r="F148" s="107"/>
      <c r="G148" s="107"/>
      <c r="H148" s="107"/>
      <c r="I148" s="107"/>
      <c r="J148" s="107"/>
      <c r="K148" s="107"/>
      <c r="L148" s="108">
        <v>33</v>
      </c>
      <c r="M148" s="108">
        <f t="shared" si="19"/>
        <v>66</v>
      </c>
      <c r="N148" s="57" t="str">
        <f t="shared" si="20"/>
        <v xml:space="preserve"> </v>
      </c>
      <c r="O148" s="58">
        <f t="shared" si="21"/>
        <v>0</v>
      </c>
    </row>
    <row r="149" spans="2:15" ht="17.399999999999999" customHeight="1">
      <c r="B149" s="105" t="s">
        <v>153</v>
      </c>
      <c r="C149" s="105" t="s">
        <v>157</v>
      </c>
      <c r="D149" s="105" t="s">
        <v>159</v>
      </c>
      <c r="E149" s="107"/>
      <c r="F149" s="107"/>
      <c r="G149" s="107"/>
      <c r="H149" s="107"/>
      <c r="I149" s="107"/>
      <c r="J149" s="107"/>
      <c r="K149" s="107"/>
      <c r="L149" s="108">
        <v>33</v>
      </c>
      <c r="M149" s="108">
        <f t="shared" si="19"/>
        <v>66</v>
      </c>
      <c r="N149" s="57" t="str">
        <f t="shared" si="20"/>
        <v xml:space="preserve"> </v>
      </c>
      <c r="O149" s="58">
        <f t="shared" si="21"/>
        <v>0</v>
      </c>
    </row>
    <row r="150" spans="2:15" ht="17.399999999999999" customHeight="1">
      <c r="B150" s="105" t="s">
        <v>392</v>
      </c>
      <c r="C150" s="105" t="s">
        <v>157</v>
      </c>
      <c r="D150" s="105" t="s">
        <v>160</v>
      </c>
      <c r="E150" s="107"/>
      <c r="F150" s="107"/>
      <c r="G150" s="107"/>
      <c r="H150" s="107"/>
      <c r="I150" s="107"/>
      <c r="J150" s="107"/>
      <c r="K150" s="107"/>
      <c r="L150" s="108">
        <v>29</v>
      </c>
      <c r="M150" s="108">
        <f t="shared" si="19"/>
        <v>58</v>
      </c>
      <c r="N150" s="57" t="str">
        <f t="shared" si="20"/>
        <v xml:space="preserve"> </v>
      </c>
      <c r="O150" s="58">
        <f t="shared" si="21"/>
        <v>0</v>
      </c>
    </row>
    <row r="151" spans="2:15" ht="17.7" customHeight="1">
      <c r="B151" s="105" t="s">
        <v>393</v>
      </c>
      <c r="C151" s="105" t="s">
        <v>157</v>
      </c>
      <c r="D151" s="105" t="s">
        <v>161</v>
      </c>
      <c r="E151" s="107"/>
      <c r="F151" s="107"/>
      <c r="G151" s="107"/>
      <c r="H151" s="107"/>
      <c r="I151" s="107"/>
      <c r="J151" s="107"/>
      <c r="K151" s="107"/>
      <c r="L151" s="108">
        <v>29</v>
      </c>
      <c r="M151" s="108">
        <f t="shared" si="19"/>
        <v>58</v>
      </c>
      <c r="N151" s="57" t="str">
        <f t="shared" si="20"/>
        <v xml:space="preserve"> </v>
      </c>
      <c r="O151" s="58">
        <f t="shared" si="21"/>
        <v>0</v>
      </c>
    </row>
    <row r="153" spans="2:15" ht="20.399999999999999" customHeight="1">
      <c r="B153" s="87" t="s">
        <v>11</v>
      </c>
      <c r="C153" s="88" t="s">
        <v>12</v>
      </c>
      <c r="D153" s="88" t="s">
        <v>13</v>
      </c>
      <c r="E153" s="88"/>
      <c r="F153" s="88"/>
      <c r="G153" s="88"/>
      <c r="H153" s="43" t="s">
        <v>36</v>
      </c>
      <c r="I153" s="43" t="s">
        <v>37</v>
      </c>
      <c r="J153" s="88" t="s">
        <v>25</v>
      </c>
      <c r="K153" s="88"/>
      <c r="L153" s="88" t="s">
        <v>14</v>
      </c>
      <c r="M153" s="88" t="s">
        <v>15</v>
      </c>
      <c r="N153" s="88" t="s">
        <v>16</v>
      </c>
      <c r="O153" s="90" t="s">
        <v>17</v>
      </c>
    </row>
    <row r="154" spans="2:15" ht="17.7" customHeight="1">
      <c r="B154" s="57" t="s">
        <v>321</v>
      </c>
      <c r="C154" s="89" t="s">
        <v>327</v>
      </c>
      <c r="D154" s="57" t="s">
        <v>328</v>
      </c>
      <c r="E154" s="92"/>
      <c r="F154" s="93"/>
      <c r="G154" s="93"/>
      <c r="H154" s="59"/>
      <c r="I154" s="59"/>
      <c r="J154" s="79"/>
      <c r="K154" s="93"/>
      <c r="L154" s="58">
        <v>17</v>
      </c>
      <c r="M154" s="108">
        <f t="shared" ref="M154" si="22">++L154*2</f>
        <v>34</v>
      </c>
      <c r="N154" s="57" t="str">
        <f t="shared" ref="N154" si="23">++IF(SUM(E154:K154)=0," ",SUM(E154:K154))</f>
        <v xml:space="preserve"> </v>
      </c>
      <c r="O154" s="58">
        <f t="shared" ref="O154" si="24">++IF(ISERROR(N154*L154),0,N154*L154)</f>
        <v>0</v>
      </c>
    </row>
    <row r="155" spans="2:15" ht="17.7" customHeight="1">
      <c r="B155" s="57" t="s">
        <v>322</v>
      </c>
      <c r="C155" s="89" t="s">
        <v>327</v>
      </c>
      <c r="D155" s="57" t="s">
        <v>329</v>
      </c>
      <c r="E155" s="79"/>
      <c r="F155" s="79"/>
      <c r="G155" s="79"/>
      <c r="H155" s="59"/>
      <c r="I155" s="59"/>
      <c r="J155" s="79"/>
      <c r="K155" s="79"/>
      <c r="L155" s="58">
        <v>17</v>
      </c>
      <c r="M155" s="108">
        <f t="shared" ref="M155:M187" si="25">++L155*2</f>
        <v>34</v>
      </c>
      <c r="N155" s="57" t="str">
        <f t="shared" ref="N155:N187" si="26">++IF(SUM(E155:K155)=0," ",SUM(E155:K155))</f>
        <v xml:space="preserve"> </v>
      </c>
      <c r="O155" s="58">
        <f t="shared" ref="O155:O187" si="27">++IF(ISERROR(N155*L155),0,N155*L155)</f>
        <v>0</v>
      </c>
    </row>
    <row r="156" spans="2:15" ht="17.7" customHeight="1">
      <c r="B156" s="57" t="s">
        <v>323</v>
      </c>
      <c r="C156" s="89" t="s">
        <v>327</v>
      </c>
      <c r="D156" s="57" t="s">
        <v>330</v>
      </c>
      <c r="E156" s="79"/>
      <c r="F156" s="79"/>
      <c r="G156" s="79"/>
      <c r="H156" s="59"/>
      <c r="I156" s="59"/>
      <c r="J156" s="79"/>
      <c r="K156" s="79"/>
      <c r="L156" s="58">
        <v>17</v>
      </c>
      <c r="M156" s="108">
        <f t="shared" si="25"/>
        <v>34</v>
      </c>
      <c r="N156" s="57" t="str">
        <f t="shared" si="26"/>
        <v xml:space="preserve"> </v>
      </c>
      <c r="O156" s="58">
        <f t="shared" si="27"/>
        <v>0</v>
      </c>
    </row>
    <row r="157" spans="2:15" ht="17.7" customHeight="1">
      <c r="B157" s="57" t="s">
        <v>324</v>
      </c>
      <c r="C157" s="89" t="s">
        <v>327</v>
      </c>
      <c r="D157" s="57" t="s">
        <v>331</v>
      </c>
      <c r="E157" s="79"/>
      <c r="F157" s="79"/>
      <c r="G157" s="79"/>
      <c r="H157" s="59"/>
      <c r="I157" s="59"/>
      <c r="J157" s="79"/>
      <c r="K157" s="79"/>
      <c r="L157" s="58">
        <v>17</v>
      </c>
      <c r="M157" s="108">
        <f t="shared" si="25"/>
        <v>34</v>
      </c>
      <c r="N157" s="57" t="str">
        <f t="shared" si="26"/>
        <v xml:space="preserve"> </v>
      </c>
      <c r="O157" s="58">
        <f t="shared" si="27"/>
        <v>0</v>
      </c>
    </row>
    <row r="158" spans="2:15" ht="17.7" customHeight="1">
      <c r="B158" s="57" t="s">
        <v>325</v>
      </c>
      <c r="C158" s="89" t="s">
        <v>327</v>
      </c>
      <c r="D158" s="57" t="s">
        <v>332</v>
      </c>
      <c r="E158" s="79"/>
      <c r="F158" s="79"/>
      <c r="G158" s="79"/>
      <c r="H158" s="59"/>
      <c r="I158" s="59"/>
      <c r="J158" s="79"/>
      <c r="K158" s="79"/>
      <c r="L158" s="58">
        <v>17</v>
      </c>
      <c r="M158" s="108">
        <f t="shared" si="25"/>
        <v>34</v>
      </c>
      <c r="N158" s="57" t="str">
        <f t="shared" si="26"/>
        <v xml:space="preserve"> </v>
      </c>
      <c r="O158" s="58">
        <f t="shared" si="27"/>
        <v>0</v>
      </c>
    </row>
    <row r="159" spans="2:15" ht="17.7" customHeight="1">
      <c r="B159" s="57" t="s">
        <v>326</v>
      </c>
      <c r="C159" s="89" t="s">
        <v>327</v>
      </c>
      <c r="D159" s="57" t="s">
        <v>333</v>
      </c>
      <c r="E159" s="79"/>
      <c r="F159" s="79"/>
      <c r="G159" s="79"/>
      <c r="H159" s="59"/>
      <c r="I159" s="59"/>
      <c r="J159" s="79"/>
      <c r="K159" s="79"/>
      <c r="L159" s="58">
        <v>17</v>
      </c>
      <c r="M159" s="108">
        <f t="shared" si="25"/>
        <v>34</v>
      </c>
      <c r="N159" s="57" t="str">
        <f t="shared" si="26"/>
        <v xml:space="preserve"> </v>
      </c>
      <c r="O159" s="58">
        <f t="shared" si="27"/>
        <v>0</v>
      </c>
    </row>
    <row r="160" spans="2:15" ht="17.7" customHeight="1">
      <c r="B160" s="57" t="s">
        <v>334</v>
      </c>
      <c r="C160" s="89" t="s">
        <v>338</v>
      </c>
      <c r="D160" s="57" t="s">
        <v>339</v>
      </c>
      <c r="E160" s="79"/>
      <c r="F160" s="79"/>
      <c r="G160" s="79"/>
      <c r="H160" s="79"/>
      <c r="I160" s="79"/>
      <c r="J160" s="59"/>
      <c r="K160" s="79"/>
      <c r="L160" s="58">
        <v>17</v>
      </c>
      <c r="M160" s="108">
        <f t="shared" si="25"/>
        <v>34</v>
      </c>
      <c r="N160" s="57" t="str">
        <f t="shared" si="26"/>
        <v xml:space="preserve"> </v>
      </c>
      <c r="O160" s="58">
        <f t="shared" si="27"/>
        <v>0</v>
      </c>
    </row>
    <row r="161" spans="2:15" ht="17.7" customHeight="1">
      <c r="B161" s="57" t="s">
        <v>394</v>
      </c>
      <c r="C161" s="89" t="s">
        <v>338</v>
      </c>
      <c r="D161" s="57" t="s">
        <v>340</v>
      </c>
      <c r="E161" s="79"/>
      <c r="F161" s="79"/>
      <c r="G161" s="79"/>
      <c r="H161" s="79"/>
      <c r="I161" s="79"/>
      <c r="J161" s="59"/>
      <c r="K161" s="79"/>
      <c r="L161" s="58">
        <v>17</v>
      </c>
      <c r="M161" s="108">
        <f t="shared" si="25"/>
        <v>34</v>
      </c>
      <c r="N161" s="57" t="str">
        <f t="shared" si="26"/>
        <v xml:space="preserve"> </v>
      </c>
      <c r="O161" s="58">
        <f t="shared" si="27"/>
        <v>0</v>
      </c>
    </row>
    <row r="162" spans="2:15" ht="17.7" customHeight="1">
      <c r="B162" s="57" t="s">
        <v>395</v>
      </c>
      <c r="C162" s="89" t="s">
        <v>338</v>
      </c>
      <c r="D162" s="57" t="s">
        <v>341</v>
      </c>
      <c r="E162" s="79"/>
      <c r="F162" s="79"/>
      <c r="G162" s="79"/>
      <c r="H162" s="79"/>
      <c r="I162" s="79"/>
      <c r="J162" s="59"/>
      <c r="K162" s="79"/>
      <c r="L162" s="58">
        <v>17</v>
      </c>
      <c r="M162" s="108">
        <f t="shared" si="25"/>
        <v>34</v>
      </c>
      <c r="N162" s="57" t="str">
        <f t="shared" si="26"/>
        <v xml:space="preserve"> </v>
      </c>
      <c r="O162" s="58">
        <f t="shared" si="27"/>
        <v>0</v>
      </c>
    </row>
    <row r="163" spans="2:15" ht="17.7" customHeight="1">
      <c r="B163" s="57" t="s">
        <v>336</v>
      </c>
      <c r="C163" s="89" t="s">
        <v>338</v>
      </c>
      <c r="D163" s="57" t="s">
        <v>342</v>
      </c>
      <c r="E163" s="79"/>
      <c r="F163" s="79"/>
      <c r="G163" s="79"/>
      <c r="H163" s="79"/>
      <c r="I163" s="79"/>
      <c r="J163" s="59"/>
      <c r="K163" s="79"/>
      <c r="L163" s="58">
        <v>17</v>
      </c>
      <c r="M163" s="108">
        <f t="shared" si="25"/>
        <v>34</v>
      </c>
      <c r="N163" s="57" t="str">
        <f t="shared" si="26"/>
        <v xml:space="preserve"> </v>
      </c>
      <c r="O163" s="58">
        <f t="shared" si="27"/>
        <v>0</v>
      </c>
    </row>
    <row r="164" spans="2:15" ht="17.7" customHeight="1">
      <c r="B164" s="57" t="s">
        <v>337</v>
      </c>
      <c r="C164" s="89" t="s">
        <v>338</v>
      </c>
      <c r="D164" s="57" t="s">
        <v>343</v>
      </c>
      <c r="E164" s="79"/>
      <c r="F164" s="79"/>
      <c r="G164" s="79"/>
      <c r="H164" s="79"/>
      <c r="I164" s="79"/>
      <c r="J164" s="59"/>
      <c r="K164" s="79"/>
      <c r="L164" s="58">
        <v>17</v>
      </c>
      <c r="M164" s="108">
        <f t="shared" si="25"/>
        <v>34</v>
      </c>
      <c r="N164" s="57" t="str">
        <f t="shared" si="26"/>
        <v xml:space="preserve"> </v>
      </c>
      <c r="O164" s="58">
        <f t="shared" si="27"/>
        <v>0</v>
      </c>
    </row>
    <row r="165" spans="2:15" ht="17.7" customHeight="1">
      <c r="B165" s="57" t="s">
        <v>335</v>
      </c>
      <c r="C165" s="89" t="s">
        <v>338</v>
      </c>
      <c r="D165" s="57" t="s">
        <v>344</v>
      </c>
      <c r="E165" s="79"/>
      <c r="F165" s="79"/>
      <c r="G165" s="79"/>
      <c r="H165" s="79"/>
      <c r="I165" s="79"/>
      <c r="J165" s="59"/>
      <c r="K165" s="79"/>
      <c r="L165" s="58">
        <v>17</v>
      </c>
      <c r="M165" s="108">
        <f t="shared" si="25"/>
        <v>34</v>
      </c>
      <c r="N165" s="57" t="str">
        <f t="shared" si="26"/>
        <v xml:space="preserve"> </v>
      </c>
      <c r="O165" s="58">
        <f t="shared" si="27"/>
        <v>0</v>
      </c>
    </row>
    <row r="166" spans="2:15" ht="17.7" customHeight="1">
      <c r="B166" s="57" t="s">
        <v>345</v>
      </c>
      <c r="C166" s="89" t="s">
        <v>351</v>
      </c>
      <c r="D166" s="57" t="s">
        <v>352</v>
      </c>
      <c r="E166" s="79"/>
      <c r="F166" s="79"/>
      <c r="G166" s="79"/>
      <c r="H166" s="79"/>
      <c r="I166" s="79"/>
      <c r="J166" s="59"/>
      <c r="K166" s="79"/>
      <c r="L166" s="58">
        <v>17</v>
      </c>
      <c r="M166" s="108">
        <f t="shared" si="25"/>
        <v>34</v>
      </c>
      <c r="N166" s="57" t="str">
        <f t="shared" si="26"/>
        <v xml:space="preserve"> </v>
      </c>
      <c r="O166" s="58">
        <f t="shared" si="27"/>
        <v>0</v>
      </c>
    </row>
    <row r="167" spans="2:15" ht="17.7" customHeight="1">
      <c r="B167" s="57" t="s">
        <v>346</v>
      </c>
      <c r="C167" s="89" t="s">
        <v>351</v>
      </c>
      <c r="D167" s="57" t="s">
        <v>353</v>
      </c>
      <c r="E167" s="79"/>
      <c r="F167" s="79"/>
      <c r="G167" s="79"/>
      <c r="H167" s="79"/>
      <c r="I167" s="79"/>
      <c r="J167" s="59"/>
      <c r="K167" s="79"/>
      <c r="L167" s="58">
        <v>17</v>
      </c>
      <c r="M167" s="108">
        <f t="shared" si="25"/>
        <v>34</v>
      </c>
      <c r="N167" s="57" t="str">
        <f t="shared" si="26"/>
        <v xml:space="preserve"> </v>
      </c>
      <c r="O167" s="58">
        <f t="shared" si="27"/>
        <v>0</v>
      </c>
    </row>
    <row r="168" spans="2:15" ht="17.7" customHeight="1">
      <c r="B168" s="57" t="s">
        <v>347</v>
      </c>
      <c r="C168" s="89" t="s">
        <v>351</v>
      </c>
      <c r="D168" s="57" t="s">
        <v>354</v>
      </c>
      <c r="E168" s="79"/>
      <c r="F168" s="79"/>
      <c r="G168" s="79"/>
      <c r="H168" s="79"/>
      <c r="I168" s="79"/>
      <c r="J168" s="59"/>
      <c r="K168" s="79"/>
      <c r="L168" s="58">
        <v>17</v>
      </c>
      <c r="M168" s="108">
        <f t="shared" si="25"/>
        <v>34</v>
      </c>
      <c r="N168" s="57" t="str">
        <f t="shared" si="26"/>
        <v xml:space="preserve"> </v>
      </c>
      <c r="O168" s="58">
        <f t="shared" si="27"/>
        <v>0</v>
      </c>
    </row>
    <row r="169" spans="2:15" ht="17.7" customHeight="1">
      <c r="B169" s="57" t="s">
        <v>348</v>
      </c>
      <c r="C169" s="89" t="s">
        <v>351</v>
      </c>
      <c r="D169" s="57" t="s">
        <v>355</v>
      </c>
      <c r="E169" s="79"/>
      <c r="F169" s="79"/>
      <c r="G169" s="79"/>
      <c r="H169" s="79"/>
      <c r="I169" s="79"/>
      <c r="J169" s="59"/>
      <c r="K169" s="79"/>
      <c r="L169" s="58">
        <v>17</v>
      </c>
      <c r="M169" s="108">
        <f t="shared" si="25"/>
        <v>34</v>
      </c>
      <c r="N169" s="57" t="str">
        <f t="shared" si="26"/>
        <v xml:space="preserve"> </v>
      </c>
      <c r="O169" s="58">
        <f t="shared" si="27"/>
        <v>0</v>
      </c>
    </row>
    <row r="170" spans="2:15" ht="17.7" customHeight="1">
      <c r="B170" s="57" t="s">
        <v>349</v>
      </c>
      <c r="C170" s="89" t="s">
        <v>351</v>
      </c>
      <c r="D170" s="57" t="s">
        <v>357</v>
      </c>
      <c r="E170" s="79"/>
      <c r="F170" s="79"/>
      <c r="G170" s="79"/>
      <c r="H170" s="79"/>
      <c r="I170" s="79"/>
      <c r="J170" s="59"/>
      <c r="K170" s="79"/>
      <c r="L170" s="58">
        <v>17</v>
      </c>
      <c r="M170" s="108">
        <f t="shared" si="25"/>
        <v>34</v>
      </c>
      <c r="N170" s="57" t="str">
        <f t="shared" si="26"/>
        <v xml:space="preserve"> </v>
      </c>
      <c r="O170" s="58">
        <f t="shared" si="27"/>
        <v>0</v>
      </c>
    </row>
    <row r="171" spans="2:15" ht="17.7" customHeight="1">
      <c r="B171" s="57" t="s">
        <v>350</v>
      </c>
      <c r="C171" s="89" t="s">
        <v>351</v>
      </c>
      <c r="D171" s="57" t="s">
        <v>356</v>
      </c>
      <c r="E171" s="79"/>
      <c r="F171" s="79"/>
      <c r="G171" s="79"/>
      <c r="H171" s="79"/>
      <c r="I171" s="79"/>
      <c r="J171" s="59"/>
      <c r="K171" s="79"/>
      <c r="L171" s="58">
        <v>17</v>
      </c>
      <c r="M171" s="108">
        <f t="shared" si="25"/>
        <v>34</v>
      </c>
      <c r="N171" s="57" t="str">
        <f t="shared" si="26"/>
        <v xml:space="preserve"> </v>
      </c>
      <c r="O171" s="58">
        <f t="shared" si="27"/>
        <v>0</v>
      </c>
    </row>
    <row r="172" spans="2:15" ht="17.7" customHeight="1">
      <c r="B172" s="57" t="s">
        <v>415</v>
      </c>
      <c r="C172" s="89" t="s">
        <v>351</v>
      </c>
      <c r="D172" s="57" t="s">
        <v>358</v>
      </c>
      <c r="E172" s="79"/>
      <c r="F172" s="79"/>
      <c r="G172" s="79"/>
      <c r="H172" s="79"/>
      <c r="I172" s="79"/>
      <c r="J172" s="59"/>
      <c r="K172" s="79"/>
      <c r="L172" s="58">
        <v>17</v>
      </c>
      <c r="M172" s="108">
        <f t="shared" si="25"/>
        <v>34</v>
      </c>
      <c r="N172" s="57" t="str">
        <f t="shared" si="26"/>
        <v xml:space="preserve"> </v>
      </c>
      <c r="O172" s="58">
        <f t="shared" si="27"/>
        <v>0</v>
      </c>
    </row>
    <row r="173" spans="2:15" ht="17.7" customHeight="1">
      <c r="B173" s="57" t="s">
        <v>416</v>
      </c>
      <c r="C173" s="89" t="s">
        <v>351</v>
      </c>
      <c r="D173" s="57" t="s">
        <v>359</v>
      </c>
      <c r="E173" s="79"/>
      <c r="F173" s="79"/>
      <c r="G173" s="79"/>
      <c r="H173" s="79"/>
      <c r="I173" s="79"/>
      <c r="J173" s="59"/>
      <c r="K173" s="79"/>
      <c r="L173" s="58">
        <v>17</v>
      </c>
      <c r="M173" s="108">
        <f t="shared" si="25"/>
        <v>34</v>
      </c>
      <c r="N173" s="57" t="str">
        <f t="shared" si="26"/>
        <v xml:space="preserve"> </v>
      </c>
      <c r="O173" s="58">
        <f t="shared" si="27"/>
        <v>0</v>
      </c>
    </row>
    <row r="174" spans="2:15" ht="17.7" customHeight="1">
      <c r="B174" s="57" t="s">
        <v>417</v>
      </c>
      <c r="C174" s="89" t="s">
        <v>351</v>
      </c>
      <c r="D174" s="57" t="s">
        <v>360</v>
      </c>
      <c r="E174" s="79"/>
      <c r="F174" s="79"/>
      <c r="G174" s="79"/>
      <c r="H174" s="79"/>
      <c r="I174" s="79"/>
      <c r="J174" s="59"/>
      <c r="K174" s="79"/>
      <c r="L174" s="58">
        <v>17</v>
      </c>
      <c r="M174" s="108">
        <f t="shared" si="25"/>
        <v>34</v>
      </c>
      <c r="N174" s="57" t="str">
        <f t="shared" si="26"/>
        <v xml:space="preserve"> </v>
      </c>
      <c r="O174" s="58">
        <f t="shared" si="27"/>
        <v>0</v>
      </c>
    </row>
    <row r="175" spans="2:15" ht="17.7" customHeight="1">
      <c r="B175" s="57" t="s">
        <v>361</v>
      </c>
      <c r="C175" s="89" t="s">
        <v>368</v>
      </c>
      <c r="D175" s="57" t="s">
        <v>369</v>
      </c>
      <c r="E175" s="79"/>
      <c r="F175" s="79"/>
      <c r="G175" s="79"/>
      <c r="H175" s="79"/>
      <c r="I175" s="79"/>
      <c r="J175" s="59"/>
      <c r="K175" s="79"/>
      <c r="L175" s="58">
        <v>17</v>
      </c>
      <c r="M175" s="108">
        <f t="shared" si="25"/>
        <v>34</v>
      </c>
      <c r="N175" s="57" t="str">
        <f t="shared" si="26"/>
        <v xml:space="preserve"> </v>
      </c>
      <c r="O175" s="58">
        <f t="shared" si="27"/>
        <v>0</v>
      </c>
    </row>
    <row r="176" spans="2:15" ht="17.7" customHeight="1">
      <c r="B176" s="57" t="s">
        <v>362</v>
      </c>
      <c r="C176" s="89" t="s">
        <v>368</v>
      </c>
      <c r="D176" s="57" t="s">
        <v>370</v>
      </c>
      <c r="E176" s="79"/>
      <c r="F176" s="79"/>
      <c r="G176" s="79"/>
      <c r="H176" s="79"/>
      <c r="I176" s="79"/>
      <c r="J176" s="59"/>
      <c r="K176" s="79"/>
      <c r="L176" s="58">
        <v>17</v>
      </c>
      <c r="M176" s="108">
        <f t="shared" si="25"/>
        <v>34</v>
      </c>
      <c r="N176" s="57" t="str">
        <f t="shared" si="26"/>
        <v xml:space="preserve"> </v>
      </c>
      <c r="O176" s="58">
        <f t="shared" si="27"/>
        <v>0</v>
      </c>
    </row>
    <row r="177" spans="2:15" ht="17.7" customHeight="1">
      <c r="B177" s="57" t="s">
        <v>363</v>
      </c>
      <c r="C177" s="89" t="s">
        <v>368</v>
      </c>
      <c r="D177" s="57" t="s">
        <v>371</v>
      </c>
      <c r="E177" s="79"/>
      <c r="F177" s="79"/>
      <c r="G177" s="79"/>
      <c r="H177" s="79"/>
      <c r="I177" s="79"/>
      <c r="J177" s="59"/>
      <c r="K177" s="79"/>
      <c r="L177" s="58">
        <v>17</v>
      </c>
      <c r="M177" s="108">
        <f t="shared" si="25"/>
        <v>34</v>
      </c>
      <c r="N177" s="57" t="str">
        <f t="shared" si="26"/>
        <v xml:space="preserve"> </v>
      </c>
      <c r="O177" s="58">
        <f t="shared" si="27"/>
        <v>0</v>
      </c>
    </row>
    <row r="178" spans="2:15" ht="17.7" customHeight="1">
      <c r="B178" s="57" t="s">
        <v>364</v>
      </c>
      <c r="C178" s="89" t="s">
        <v>368</v>
      </c>
      <c r="D178" s="57" t="s">
        <v>372</v>
      </c>
      <c r="E178" s="79"/>
      <c r="F178" s="79"/>
      <c r="G178" s="79"/>
      <c r="H178" s="79"/>
      <c r="I178" s="79"/>
      <c r="J178" s="59"/>
      <c r="K178" s="79"/>
      <c r="L178" s="58">
        <v>17</v>
      </c>
      <c r="M178" s="108">
        <f t="shared" si="25"/>
        <v>34</v>
      </c>
      <c r="N178" s="57" t="str">
        <f t="shared" si="26"/>
        <v xml:space="preserve"> </v>
      </c>
      <c r="O178" s="58">
        <f t="shared" si="27"/>
        <v>0</v>
      </c>
    </row>
    <row r="179" spans="2:15" ht="17.7" customHeight="1">
      <c r="B179" s="57" t="s">
        <v>365</v>
      </c>
      <c r="C179" s="89" t="s">
        <v>368</v>
      </c>
      <c r="D179" s="57" t="s">
        <v>373</v>
      </c>
      <c r="E179" s="79"/>
      <c r="F179" s="79"/>
      <c r="G179" s="79"/>
      <c r="H179" s="79"/>
      <c r="I179" s="79"/>
      <c r="J179" s="59"/>
      <c r="K179" s="79"/>
      <c r="L179" s="58">
        <v>17</v>
      </c>
      <c r="M179" s="108">
        <f t="shared" si="25"/>
        <v>34</v>
      </c>
      <c r="N179" s="57" t="str">
        <f t="shared" si="26"/>
        <v xml:space="preserve"> </v>
      </c>
      <c r="O179" s="58">
        <f t="shared" si="27"/>
        <v>0</v>
      </c>
    </row>
    <row r="180" spans="2:15" ht="17.7" customHeight="1">
      <c r="B180" s="57" t="s">
        <v>366</v>
      </c>
      <c r="C180" s="89" t="s">
        <v>368</v>
      </c>
      <c r="D180" s="57" t="s">
        <v>374</v>
      </c>
      <c r="E180" s="79"/>
      <c r="F180" s="79"/>
      <c r="G180" s="79"/>
      <c r="H180" s="79"/>
      <c r="I180" s="79"/>
      <c r="J180" s="59"/>
      <c r="K180" s="79"/>
      <c r="L180" s="58">
        <v>17</v>
      </c>
      <c r="M180" s="108">
        <f t="shared" si="25"/>
        <v>34</v>
      </c>
      <c r="N180" s="57" t="str">
        <f t="shared" si="26"/>
        <v xml:space="preserve"> </v>
      </c>
      <c r="O180" s="58">
        <f t="shared" si="27"/>
        <v>0</v>
      </c>
    </row>
    <row r="181" spans="2:15" ht="17.7" customHeight="1">
      <c r="B181" s="57" t="s">
        <v>367</v>
      </c>
      <c r="C181" s="89" t="s">
        <v>368</v>
      </c>
      <c r="D181" s="57" t="s">
        <v>375</v>
      </c>
      <c r="E181" s="102"/>
      <c r="F181" s="102"/>
      <c r="G181" s="102"/>
      <c r="H181" s="102"/>
      <c r="I181" s="102"/>
      <c r="J181" s="103"/>
      <c r="K181" s="102"/>
      <c r="L181" s="58">
        <v>17</v>
      </c>
      <c r="M181" s="108">
        <f t="shared" si="25"/>
        <v>34</v>
      </c>
      <c r="N181" s="57" t="str">
        <f t="shared" si="26"/>
        <v xml:space="preserve"> </v>
      </c>
      <c r="O181" s="58">
        <f t="shared" si="27"/>
        <v>0</v>
      </c>
    </row>
    <row r="182" spans="2:15" ht="17.7" customHeight="1">
      <c r="B182" s="105" t="s">
        <v>377</v>
      </c>
      <c r="C182" s="105" t="s">
        <v>376</v>
      </c>
      <c r="D182" s="105" t="s">
        <v>411</v>
      </c>
      <c r="E182" s="106"/>
      <c r="F182" s="106"/>
      <c r="G182" s="106"/>
      <c r="H182" s="106"/>
      <c r="I182" s="106"/>
      <c r="J182" s="107"/>
      <c r="K182" s="106"/>
      <c r="L182" s="58">
        <v>17</v>
      </c>
      <c r="M182" s="108">
        <f t="shared" si="25"/>
        <v>34</v>
      </c>
      <c r="N182" s="57" t="str">
        <f t="shared" si="26"/>
        <v xml:space="preserve"> </v>
      </c>
      <c r="O182" s="58">
        <f t="shared" si="27"/>
        <v>0</v>
      </c>
    </row>
    <row r="183" spans="2:15" ht="17.7" customHeight="1">
      <c r="B183" s="105" t="s">
        <v>378</v>
      </c>
      <c r="C183" s="105" t="s">
        <v>376</v>
      </c>
      <c r="D183" s="105" t="s">
        <v>383</v>
      </c>
      <c r="E183" s="106"/>
      <c r="F183" s="106"/>
      <c r="G183" s="106"/>
      <c r="H183" s="106"/>
      <c r="I183" s="106"/>
      <c r="J183" s="107"/>
      <c r="K183" s="106"/>
      <c r="L183" s="58">
        <v>17</v>
      </c>
      <c r="M183" s="108">
        <f t="shared" si="25"/>
        <v>34</v>
      </c>
      <c r="N183" s="57" t="str">
        <f t="shared" si="26"/>
        <v xml:space="preserve"> </v>
      </c>
      <c r="O183" s="58">
        <f t="shared" si="27"/>
        <v>0</v>
      </c>
    </row>
    <row r="184" spans="2:15" ht="17.7" customHeight="1">
      <c r="B184" s="105" t="s">
        <v>379</v>
      </c>
      <c r="C184" s="105" t="s">
        <v>376</v>
      </c>
      <c r="D184" s="105" t="s">
        <v>384</v>
      </c>
      <c r="E184" s="106"/>
      <c r="F184" s="106"/>
      <c r="G184" s="106"/>
      <c r="H184" s="106"/>
      <c r="I184" s="106"/>
      <c r="J184" s="107"/>
      <c r="K184" s="106"/>
      <c r="L184" s="58">
        <v>17</v>
      </c>
      <c r="M184" s="108">
        <f t="shared" si="25"/>
        <v>34</v>
      </c>
      <c r="N184" s="57" t="str">
        <f t="shared" si="26"/>
        <v xml:space="preserve"> </v>
      </c>
      <c r="O184" s="58">
        <f t="shared" si="27"/>
        <v>0</v>
      </c>
    </row>
    <row r="185" spans="2:15" ht="17.7" customHeight="1">
      <c r="B185" s="105" t="s">
        <v>380</v>
      </c>
      <c r="C185" s="105" t="s">
        <v>376</v>
      </c>
      <c r="D185" s="105" t="s">
        <v>385</v>
      </c>
      <c r="E185" s="106"/>
      <c r="F185" s="106"/>
      <c r="G185" s="106"/>
      <c r="H185" s="106"/>
      <c r="I185" s="106"/>
      <c r="J185" s="107"/>
      <c r="K185" s="106"/>
      <c r="L185" s="58">
        <v>17</v>
      </c>
      <c r="M185" s="108">
        <f t="shared" si="25"/>
        <v>34</v>
      </c>
      <c r="N185" s="57" t="str">
        <f t="shared" si="26"/>
        <v xml:space="preserve"> </v>
      </c>
      <c r="O185" s="58">
        <f t="shared" si="27"/>
        <v>0</v>
      </c>
    </row>
    <row r="186" spans="2:15" ht="17.7" customHeight="1">
      <c r="B186" s="105" t="s">
        <v>381</v>
      </c>
      <c r="C186" s="105" t="s">
        <v>376</v>
      </c>
      <c r="D186" s="105" t="s">
        <v>386</v>
      </c>
      <c r="E186" s="106"/>
      <c r="F186" s="106"/>
      <c r="G186" s="106"/>
      <c r="H186" s="106"/>
      <c r="I186" s="106"/>
      <c r="J186" s="107"/>
      <c r="K186" s="106"/>
      <c r="L186" s="58">
        <v>17</v>
      </c>
      <c r="M186" s="108">
        <f t="shared" si="25"/>
        <v>34</v>
      </c>
      <c r="N186" s="57" t="str">
        <f t="shared" si="26"/>
        <v xml:space="preserve"> </v>
      </c>
      <c r="O186" s="58">
        <f t="shared" si="27"/>
        <v>0</v>
      </c>
    </row>
    <row r="187" spans="2:15" ht="17.7" customHeight="1">
      <c r="B187" s="105" t="s">
        <v>382</v>
      </c>
      <c r="C187" s="105" t="s">
        <v>376</v>
      </c>
      <c r="D187" s="105" t="s">
        <v>387</v>
      </c>
      <c r="E187" s="106"/>
      <c r="F187" s="106"/>
      <c r="G187" s="106"/>
      <c r="H187" s="106"/>
      <c r="I187" s="106"/>
      <c r="J187" s="107"/>
      <c r="K187" s="106"/>
      <c r="L187" s="58">
        <v>17</v>
      </c>
      <c r="M187" s="108">
        <f t="shared" si="25"/>
        <v>34</v>
      </c>
      <c r="N187" s="57" t="str">
        <f t="shared" si="26"/>
        <v xml:space="preserve"> </v>
      </c>
      <c r="O187" s="58">
        <f t="shared" si="27"/>
        <v>0</v>
      </c>
    </row>
    <row r="190" spans="2:15" ht="14.4">
      <c r="L190" s="45" t="s">
        <v>26</v>
      </c>
      <c r="M190" s="46"/>
      <c r="N190" s="46"/>
      <c r="O190" s="47">
        <f>++SUM(O14:O187)</f>
        <v>0</v>
      </c>
    </row>
    <row r="191" spans="2:15" ht="14.4">
      <c r="L191" s="46"/>
      <c r="M191" s="46"/>
      <c r="N191" s="46"/>
      <c r="O191" s="48"/>
    </row>
    <row r="192" spans="2:15" ht="14.4">
      <c r="L192" s="45" t="s">
        <v>27</v>
      </c>
      <c r="M192" s="46"/>
      <c r="N192" s="49"/>
      <c r="O192" s="50" t="str">
        <f>++IF(N192="","TBD",O190*N192)</f>
        <v>TBD</v>
      </c>
    </row>
    <row r="193" spans="12:15" ht="14.4">
      <c r="L193" s="45"/>
      <c r="M193" s="46"/>
      <c r="N193" s="49"/>
      <c r="O193" s="48"/>
    </row>
    <row r="194" spans="12:15" ht="14.4">
      <c r="L194" s="45" t="s">
        <v>28</v>
      </c>
      <c r="M194" s="46"/>
      <c r="N194" s="46"/>
      <c r="O194" s="51">
        <f>++IF(O192="TBD",O190,O190+O192)</f>
        <v>0</v>
      </c>
    </row>
    <row r="195" spans="12:15" ht="14.4">
      <c r="L195" s="52" t="s">
        <v>29</v>
      </c>
      <c r="M195" s="46"/>
      <c r="N195" s="46"/>
      <c r="O195" s="46"/>
    </row>
    <row r="196" spans="12:15" ht="14.4">
      <c r="L196" s="52"/>
      <c r="M196" s="46"/>
      <c r="N196" s="46"/>
      <c r="O196" s="46"/>
    </row>
    <row r="197" spans="12:15" ht="14.4">
      <c r="L197" s="53" t="s">
        <v>30</v>
      </c>
      <c r="M197" s="54"/>
      <c r="N197" s="54"/>
      <c r="O197" s="55">
        <f>SUM(N14:N187)</f>
        <v>0</v>
      </c>
    </row>
  </sheetData>
  <conditionalFormatting sqref="D23:D25 D32:D55">
    <cfRule type="duplicateValues" dxfId="10" priority="15"/>
  </conditionalFormatting>
  <conditionalFormatting sqref="D47:D52">
    <cfRule type="duplicateValues" dxfId="9" priority="9"/>
  </conditionalFormatting>
  <conditionalFormatting sqref="D39:D43 D23:D25">
    <cfRule type="duplicateValues" dxfId="8" priority="7"/>
  </conditionalFormatting>
  <conditionalFormatting sqref="D50">
    <cfRule type="duplicateValues" dxfId="7" priority="5"/>
  </conditionalFormatting>
  <conditionalFormatting sqref="D80">
    <cfRule type="duplicateValues" dxfId="6" priority="3"/>
  </conditionalFormatting>
  <conditionalFormatting sqref="D81">
    <cfRule type="duplicateValues" dxfId="5" priority="2"/>
  </conditionalFormatting>
  <conditionalFormatting sqref="D154:D187">
    <cfRule type="duplicateValues" dxfId="4" priority="69"/>
  </conditionalFormatting>
  <conditionalFormatting sqref="D44">
    <cfRule type="duplicateValues" dxfId="3" priority="1"/>
  </conditionalFormatting>
  <conditionalFormatting sqref="D145:D151 D53:D57 D60:D61 D63:D81 D84:D143">
    <cfRule type="duplicateValues" dxfId="2" priority="88"/>
  </conditionalFormatting>
  <conditionalFormatting sqref="D22:D33">
    <cfRule type="duplicateValues" dxfId="1" priority="98"/>
  </conditionalFormatting>
  <conditionalFormatting sqref="D15:D55">
    <cfRule type="duplicateValues" dxfId="0" priority="100"/>
  </conditionalFormatting>
  <pageMargins left="0.51181102362204722" right="0.51181102362204722" top="0.51181102362204722" bottom="0.51181102362204722" header="0.51181102362204722" footer="0.51181102362204722"/>
  <pageSetup scale="58" firstPageNumber="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Slide</vt:lpstr>
      <vt:lpstr>SUMMER18_USA</vt:lpstr>
      <vt:lpstr>'Summary Slide'!Print_Area</vt:lpstr>
      <vt:lpstr>SUMMER18_USA!Print_Area</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derrick emsley</dc:creator>
  <cp:lastModifiedBy>sabrina</cp:lastModifiedBy>
  <cp:lastPrinted>2017-09-14T02:20:11Z</cp:lastPrinted>
  <dcterms:created xsi:type="dcterms:W3CDTF">2015-11-24T00:09:06Z</dcterms:created>
  <dcterms:modified xsi:type="dcterms:W3CDTF">2017-09-15T19:10:57Z</dcterms:modified>
</cp:coreProperties>
</file>